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vierge pour impre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C_Leonard_de_Vinci</author>
  </authors>
  <commentList>
    <comment ref="X2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ULIS
</t>
        </r>
      </text>
    </comment>
    <comment ref="X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 h de labo</t>
        </r>
      </text>
    </comment>
    <comment ref="X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1h de vaisselle arrive en sept pour le BMP
</t>
        </r>
      </text>
    </comment>
    <comment ref="X38" authorId="1">
      <text>
        <r>
          <rPr>
            <b/>
            <sz val="8"/>
            <rFont val="Tahoma"/>
            <family val="2"/>
          </rPr>
          <t>C_Leonard_de_Vinci:</t>
        </r>
        <r>
          <rPr>
            <sz val="8"/>
            <rFont val="Tahoma"/>
            <family val="2"/>
          </rPr>
          <t xml:space="preserve">
12h AS 
</t>
        </r>
      </text>
    </comment>
    <comment ref="X4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chorale
</t>
        </r>
      </text>
    </comment>
  </commentList>
</comments>
</file>

<file path=xl/sharedStrings.xml><?xml version="1.0" encoding="utf-8"?>
<sst xmlns="http://schemas.openxmlformats.org/spreadsheetml/2006/main" count="138" uniqueCount="97">
  <si>
    <t>DHG :</t>
  </si>
  <si>
    <t>Heures postes :</t>
  </si>
  <si>
    <t xml:space="preserve">HSA : </t>
  </si>
  <si>
    <t>6ème</t>
  </si>
  <si>
    <t>5ème</t>
  </si>
  <si>
    <t>4ème</t>
  </si>
  <si>
    <t>3ème</t>
  </si>
  <si>
    <t>Besoins/discipline</t>
  </si>
  <si>
    <t>Apports</t>
  </si>
  <si>
    <t>Ecart</t>
  </si>
  <si>
    <t>SERVICES PROFESEURS</t>
  </si>
  <si>
    <t>Nbre de div</t>
  </si>
  <si>
    <t xml:space="preserve">  élèves/classe</t>
  </si>
  <si>
    <t>Nbre d'élèves IA</t>
  </si>
  <si>
    <t>h textes</t>
  </si>
  <si>
    <t>Gpes</t>
  </si>
  <si>
    <t>Total</t>
  </si>
  <si>
    <t>PP</t>
  </si>
  <si>
    <t>AP</t>
  </si>
  <si>
    <t>Sous-Total</t>
  </si>
  <si>
    <t>Français</t>
  </si>
  <si>
    <t>Latin</t>
  </si>
  <si>
    <t>Grec</t>
  </si>
  <si>
    <t>Lettres</t>
  </si>
  <si>
    <t>Hist-Géo</t>
  </si>
  <si>
    <t>Angl LV1</t>
  </si>
  <si>
    <t>Angl Euro</t>
  </si>
  <si>
    <t>Anglais</t>
  </si>
  <si>
    <t>All LV1</t>
  </si>
  <si>
    <t>All LV2</t>
  </si>
  <si>
    <t>All</t>
  </si>
  <si>
    <t>Esp LV2</t>
  </si>
  <si>
    <t>Espagnol</t>
  </si>
  <si>
    <t>Maths</t>
  </si>
  <si>
    <t>SVT</t>
  </si>
  <si>
    <t>7gr +</t>
  </si>
  <si>
    <t>Phys.</t>
  </si>
  <si>
    <t>Techno.</t>
  </si>
  <si>
    <t>EPS</t>
  </si>
  <si>
    <t>Musique</t>
  </si>
  <si>
    <t>Arts Plast</t>
  </si>
  <si>
    <t>Coord. ULIS</t>
  </si>
  <si>
    <t>+ gr"</t>
  </si>
  <si>
    <t>H statutaires</t>
  </si>
  <si>
    <t>PC</t>
  </si>
  <si>
    <t>TECH</t>
  </si>
  <si>
    <t>UNSS</t>
  </si>
  <si>
    <t>All1</t>
  </si>
  <si>
    <t>All2</t>
  </si>
  <si>
    <t>Esp</t>
  </si>
  <si>
    <t xml:space="preserve">Total </t>
  </si>
  <si>
    <t>1gr</t>
  </si>
  <si>
    <t>2gr</t>
  </si>
  <si>
    <t>TICE</t>
  </si>
  <si>
    <t>GPDS</t>
  </si>
  <si>
    <t>Statutaires</t>
  </si>
  <si>
    <t xml:space="preserve"> 9 IMP </t>
  </si>
  <si>
    <t>Angl LV2</t>
  </si>
  <si>
    <t>dont 21h ULIS</t>
  </si>
  <si>
    <t>total ligne</t>
  </si>
  <si>
    <t>h statutaires</t>
  </si>
  <si>
    <t>Angl1</t>
  </si>
  <si>
    <t>Angl2-All1</t>
  </si>
  <si>
    <t>All Euro</t>
  </si>
  <si>
    <t>esp euro</t>
  </si>
  <si>
    <t>ULISS</t>
  </si>
  <si>
    <t>chorale</t>
  </si>
  <si>
    <t>sous-Total</t>
  </si>
  <si>
    <t>HSA</t>
  </si>
  <si>
    <t>BMP</t>
  </si>
  <si>
    <t>autonomie reelle</t>
  </si>
  <si>
    <t>structure langues</t>
  </si>
  <si>
    <t>reste carto</t>
  </si>
  <si>
    <t xml:space="preserve">  </t>
  </si>
  <si>
    <t>DHG</t>
  </si>
  <si>
    <t>carto</t>
  </si>
  <si>
    <t>IMP</t>
  </si>
  <si>
    <t xml:space="preserve"> </t>
  </si>
  <si>
    <t>pp doc</t>
  </si>
  <si>
    <t>h planchées</t>
  </si>
  <si>
    <t>HP</t>
  </si>
  <si>
    <t>DD</t>
  </si>
  <si>
    <t>coordo devoirs faits</t>
  </si>
  <si>
    <t>cl</t>
  </si>
  <si>
    <t>M</t>
  </si>
  <si>
    <t>DHG préparation Rentrée 2020</t>
  </si>
  <si>
    <t>AS</t>
  </si>
  <si>
    <t>"euro"</t>
  </si>
  <si>
    <t>esp/gr</t>
  </si>
  <si>
    <t>1 gr</t>
  </si>
  <si>
    <t>sans imp</t>
  </si>
  <si>
    <t>autnomie 3h par div=</t>
  </si>
  <si>
    <t>en rose , à compléter</t>
  </si>
  <si>
    <t>en janvier</t>
  </si>
  <si>
    <t>div</t>
  </si>
  <si>
    <t>21 div * 3h autonomie + 7h!</t>
  </si>
  <si>
    <t>nbe d'élèves ulis/niveau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</si>
</sst>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9"/>
      <color rgb="FFFF0000"/>
      <name val="Times New Roman"/>
      <family val="1"/>
    </font>
    <font>
      <b/>
      <sz val="8"/>
      <color theme="1"/>
      <name val="Calibri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3FBF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328">
    <xf numFmtId="0" fontId="0" fillId="0" borderId="0" xfId="0" applyFont="1" applyAlignment="1">
      <alignment/>
    </xf>
    <xf numFmtId="164" fontId="64" fillId="0" borderId="0" xfId="0" applyNumberFormat="1" applyFont="1" applyAlignment="1">
      <alignment/>
    </xf>
    <xf numFmtId="164" fontId="65" fillId="0" borderId="0" xfId="0" applyNumberFormat="1" applyFont="1" applyAlignment="1">
      <alignment/>
    </xf>
    <xf numFmtId="164" fontId="66" fillId="0" borderId="0" xfId="0" applyNumberFormat="1" applyFont="1" applyAlignment="1">
      <alignment/>
    </xf>
    <xf numFmtId="164" fontId="64" fillId="0" borderId="0" xfId="0" applyNumberFormat="1" applyFont="1" applyAlignment="1">
      <alignment horizontal="center" vertical="center"/>
    </xf>
    <xf numFmtId="164" fontId="64" fillId="0" borderId="0" xfId="0" applyNumberFormat="1" applyFont="1" applyAlignment="1">
      <alignment vertical="center"/>
    </xf>
    <xf numFmtId="164" fontId="67" fillId="0" borderId="0" xfId="0" applyNumberFormat="1" applyFont="1" applyAlignment="1">
      <alignment vertical="center"/>
    </xf>
    <xf numFmtId="164" fontId="68" fillId="0" borderId="0" xfId="0" applyNumberFormat="1" applyFont="1" applyBorder="1" applyAlignment="1">
      <alignment/>
    </xf>
    <xf numFmtId="1" fontId="64" fillId="0" borderId="10" xfId="0" applyNumberFormat="1" applyFont="1" applyBorder="1" applyAlignment="1">
      <alignment/>
    </xf>
    <xf numFmtId="1" fontId="64" fillId="0" borderId="11" xfId="0" applyNumberFormat="1" applyFont="1" applyBorder="1" applyAlignment="1">
      <alignment/>
    </xf>
    <xf numFmtId="1" fontId="69" fillId="0" borderId="12" xfId="0" applyNumberFormat="1" applyFont="1" applyBorder="1" applyAlignment="1">
      <alignment horizontal="center" vertical="center"/>
    </xf>
    <xf numFmtId="164" fontId="69" fillId="0" borderId="12" xfId="0" applyNumberFormat="1" applyFont="1" applyBorder="1" applyAlignment="1">
      <alignment horizontal="center" vertical="center"/>
    </xf>
    <xf numFmtId="164" fontId="68" fillId="0" borderId="10" xfId="0" applyNumberFormat="1" applyFont="1" applyBorder="1" applyAlignment="1">
      <alignment/>
    </xf>
    <xf numFmtId="164" fontId="65" fillId="0" borderId="13" xfId="0" applyNumberFormat="1" applyFont="1" applyBorder="1" applyAlignment="1">
      <alignment horizontal="center" vertical="center"/>
    </xf>
    <xf numFmtId="1" fontId="65" fillId="0" borderId="12" xfId="0" applyNumberFormat="1" applyFont="1" applyBorder="1" applyAlignment="1">
      <alignment horizontal="center" vertical="center"/>
    </xf>
    <xf numFmtId="164" fontId="65" fillId="33" borderId="12" xfId="0" applyNumberFormat="1" applyFont="1" applyFill="1" applyBorder="1" applyAlignment="1">
      <alignment horizontal="center" vertical="center"/>
    </xf>
    <xf numFmtId="1" fontId="65" fillId="33" borderId="12" xfId="0" applyNumberFormat="1" applyFont="1" applyFill="1" applyBorder="1" applyAlignment="1">
      <alignment horizontal="center" vertical="center"/>
    </xf>
    <xf numFmtId="1" fontId="70" fillId="0" borderId="13" xfId="0" applyNumberFormat="1" applyFont="1" applyBorder="1" applyAlignment="1">
      <alignment horizontal="center" vertical="center"/>
    </xf>
    <xf numFmtId="164" fontId="70" fillId="0" borderId="13" xfId="0" applyNumberFormat="1" applyFont="1" applyBorder="1" applyAlignment="1">
      <alignment horizontal="center" vertical="center"/>
    </xf>
    <xf numFmtId="164" fontId="70" fillId="0" borderId="10" xfId="0" applyNumberFormat="1" applyFont="1" applyBorder="1" applyAlignment="1">
      <alignment horizontal="center" vertical="center"/>
    </xf>
    <xf numFmtId="164" fontId="70" fillId="0" borderId="12" xfId="0" applyNumberFormat="1" applyFont="1" applyBorder="1" applyAlignment="1">
      <alignment horizontal="center" vertical="center"/>
    </xf>
    <xf numFmtId="164" fontId="65" fillId="0" borderId="12" xfId="0" applyNumberFormat="1" applyFont="1" applyBorder="1" applyAlignment="1">
      <alignment horizontal="center" vertical="center"/>
    </xf>
    <xf numFmtId="164" fontId="65" fillId="0" borderId="12" xfId="0" applyNumberFormat="1" applyFont="1" applyBorder="1" applyAlignment="1">
      <alignment vertical="center"/>
    </xf>
    <xf numFmtId="164" fontId="65" fillId="34" borderId="13" xfId="0" applyNumberFormat="1" applyFont="1" applyFill="1" applyBorder="1" applyAlignment="1">
      <alignment horizontal="center" vertical="center"/>
    </xf>
    <xf numFmtId="1" fontId="65" fillId="34" borderId="12" xfId="0" applyNumberFormat="1" applyFont="1" applyFill="1" applyBorder="1" applyAlignment="1">
      <alignment horizontal="center" vertical="center"/>
    </xf>
    <xf numFmtId="1" fontId="69" fillId="34" borderId="12" xfId="0" applyNumberFormat="1" applyFont="1" applyFill="1" applyBorder="1" applyAlignment="1">
      <alignment horizontal="center" vertical="center"/>
    </xf>
    <xf numFmtId="164" fontId="65" fillId="34" borderId="12" xfId="0" applyNumberFormat="1" applyFont="1" applyFill="1" applyBorder="1" applyAlignment="1">
      <alignment horizontal="center" vertical="center"/>
    </xf>
    <xf numFmtId="1" fontId="65" fillId="0" borderId="13" xfId="0" applyNumberFormat="1" applyFont="1" applyBorder="1" applyAlignment="1">
      <alignment horizontal="center" vertical="center"/>
    </xf>
    <xf numFmtId="1" fontId="65" fillId="34" borderId="13" xfId="0" applyNumberFormat="1" applyFont="1" applyFill="1" applyBorder="1" applyAlignment="1">
      <alignment horizontal="center" vertical="center"/>
    </xf>
    <xf numFmtId="1" fontId="70" fillId="34" borderId="13" xfId="0" applyNumberFormat="1" applyFont="1" applyFill="1" applyBorder="1" applyAlignment="1">
      <alignment horizontal="center" vertical="center"/>
    </xf>
    <xf numFmtId="164" fontId="69" fillId="34" borderId="12" xfId="0" applyNumberFormat="1" applyFont="1" applyFill="1" applyBorder="1" applyAlignment="1">
      <alignment horizontal="center" vertical="center"/>
    </xf>
    <xf numFmtId="164" fontId="68" fillId="19" borderId="10" xfId="0" applyNumberFormat="1" applyFont="1" applyFill="1" applyBorder="1" applyAlignment="1">
      <alignment/>
    </xf>
    <xf numFmtId="164" fontId="65" fillId="19" borderId="13" xfId="0" applyNumberFormat="1" applyFont="1" applyFill="1" applyBorder="1" applyAlignment="1">
      <alignment horizontal="center" vertical="center"/>
    </xf>
    <xf numFmtId="1" fontId="65" fillId="19" borderId="12" xfId="0" applyNumberFormat="1" applyFont="1" applyFill="1" applyBorder="1" applyAlignment="1">
      <alignment horizontal="center" vertical="center"/>
    </xf>
    <xf numFmtId="1" fontId="69" fillId="19" borderId="12" xfId="0" applyNumberFormat="1" applyFont="1" applyFill="1" applyBorder="1" applyAlignment="1">
      <alignment horizontal="center" vertical="center"/>
    </xf>
    <xf numFmtId="164" fontId="65" fillId="19" borderId="12" xfId="0" applyNumberFormat="1" applyFont="1" applyFill="1" applyBorder="1" applyAlignment="1">
      <alignment horizontal="center" vertical="center"/>
    </xf>
    <xf numFmtId="1" fontId="65" fillId="19" borderId="13" xfId="0" applyNumberFormat="1" applyFont="1" applyFill="1" applyBorder="1" applyAlignment="1">
      <alignment horizontal="center" vertical="center"/>
    </xf>
    <xf numFmtId="1" fontId="70" fillId="19" borderId="13" xfId="0" applyNumberFormat="1" applyFont="1" applyFill="1" applyBorder="1" applyAlignment="1">
      <alignment horizontal="center" vertical="center"/>
    </xf>
    <xf numFmtId="164" fontId="69" fillId="19" borderId="12" xfId="0" applyNumberFormat="1" applyFont="1" applyFill="1" applyBorder="1" applyAlignment="1">
      <alignment horizontal="center" vertical="center"/>
    </xf>
    <xf numFmtId="164" fontId="70" fillId="19" borderId="13" xfId="0" applyNumberFormat="1" applyFont="1" applyFill="1" applyBorder="1" applyAlignment="1">
      <alignment horizontal="center" vertical="center"/>
    </xf>
    <xf numFmtId="164" fontId="70" fillId="19" borderId="10" xfId="0" applyNumberFormat="1" applyFont="1" applyFill="1" applyBorder="1" applyAlignment="1">
      <alignment horizontal="center" vertical="center"/>
    </xf>
    <xf numFmtId="164" fontId="70" fillId="19" borderId="12" xfId="0" applyNumberFormat="1" applyFont="1" applyFill="1" applyBorder="1" applyAlignment="1">
      <alignment horizontal="center" vertical="center"/>
    </xf>
    <xf numFmtId="164" fontId="69" fillId="19" borderId="10" xfId="0" applyNumberFormat="1" applyFont="1" applyFill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1" fontId="64" fillId="0" borderId="14" xfId="0" applyNumberFormat="1" applyFont="1" applyBorder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1" fontId="69" fillId="0" borderId="15" xfId="0" applyNumberFormat="1" applyFont="1" applyBorder="1" applyAlignment="1">
      <alignment horizontal="center" vertical="center"/>
    </xf>
    <xf numFmtId="1" fontId="64" fillId="0" borderId="14" xfId="0" applyNumberFormat="1" applyFont="1" applyBorder="1" applyAlignment="1">
      <alignment vertical="center"/>
    </xf>
    <xf numFmtId="1" fontId="69" fillId="0" borderId="16" xfId="0" applyNumberFormat="1" applyFont="1" applyBorder="1" applyAlignment="1">
      <alignment vertical="center"/>
    </xf>
    <xf numFmtId="1" fontId="64" fillId="0" borderId="0" xfId="0" applyNumberFormat="1" applyFont="1" applyAlignment="1">
      <alignment horizontal="center" vertical="center"/>
    </xf>
    <xf numFmtId="164" fontId="65" fillId="33" borderId="0" xfId="0" applyNumberFormat="1" applyFont="1" applyFill="1" applyBorder="1" applyAlignment="1">
      <alignment/>
    </xf>
    <xf numFmtId="164" fontId="69" fillId="19" borderId="0" xfId="0" applyNumberFormat="1" applyFont="1" applyFill="1" applyAlignment="1">
      <alignment horizontal="center" vertical="center"/>
    </xf>
    <xf numFmtId="164" fontId="69" fillId="0" borderId="12" xfId="0" applyNumberFormat="1" applyFont="1" applyFill="1" applyBorder="1" applyAlignment="1">
      <alignment horizontal="center" vertical="center"/>
    </xf>
    <xf numFmtId="164" fontId="65" fillId="0" borderId="13" xfId="0" applyNumberFormat="1" applyFont="1" applyFill="1" applyBorder="1" applyAlignment="1">
      <alignment horizontal="center" vertical="center"/>
    </xf>
    <xf numFmtId="164" fontId="65" fillId="0" borderId="12" xfId="0" applyNumberFormat="1" applyFont="1" applyFill="1" applyBorder="1" applyAlignment="1">
      <alignment horizontal="center" vertical="center"/>
    </xf>
    <xf numFmtId="1" fontId="65" fillId="0" borderId="12" xfId="0" applyNumberFormat="1" applyFont="1" applyFill="1" applyBorder="1" applyAlignment="1">
      <alignment horizontal="center" vertical="center"/>
    </xf>
    <xf numFmtId="164" fontId="7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72" fillId="0" borderId="0" xfId="0" applyNumberFormat="1" applyFont="1" applyAlignment="1">
      <alignment horizontal="center" vertical="center"/>
    </xf>
    <xf numFmtId="164" fontId="72" fillId="0" borderId="0" xfId="0" applyNumberFormat="1" applyFont="1" applyAlignment="1">
      <alignment/>
    </xf>
    <xf numFmtId="164" fontId="64" fillId="0" borderId="0" xfId="0" applyNumberFormat="1" applyFont="1" applyAlignment="1" quotePrefix="1">
      <alignment/>
    </xf>
    <xf numFmtId="164" fontId="73" fillId="0" borderId="0" xfId="0" applyNumberFormat="1" applyFont="1" applyBorder="1" applyAlignment="1">
      <alignment horizontal="center" vertical="center"/>
    </xf>
    <xf numFmtId="164" fontId="74" fillId="35" borderId="0" xfId="0" applyNumberFormat="1" applyFont="1" applyFill="1" applyBorder="1" applyAlignment="1">
      <alignment horizontal="right" vertical="center"/>
    </xf>
    <xf numFmtId="164" fontId="74" fillId="35" borderId="0" xfId="0" applyNumberFormat="1" applyFont="1" applyFill="1" applyBorder="1" applyAlignment="1">
      <alignment horizontal="center" vertical="center"/>
    </xf>
    <xf numFmtId="164" fontId="70" fillId="0" borderId="12" xfId="0" applyNumberFormat="1" applyFont="1" applyBorder="1" applyAlignment="1">
      <alignment/>
    </xf>
    <xf numFmtId="164" fontId="68" fillId="0" borderId="12" xfId="0" applyNumberFormat="1" applyFont="1" applyBorder="1" applyAlignment="1">
      <alignment horizontal="center" vertical="center"/>
    </xf>
    <xf numFmtId="164" fontId="64" fillId="0" borderId="0" xfId="0" applyNumberFormat="1" applyFont="1" applyBorder="1" applyAlignment="1">
      <alignment/>
    </xf>
    <xf numFmtId="164" fontId="64" fillId="0" borderId="12" xfId="0" applyNumberFormat="1" applyFont="1" applyBorder="1" applyAlignment="1">
      <alignment vertical="center"/>
    </xf>
    <xf numFmtId="1" fontId="64" fillId="34" borderId="12" xfId="0" applyNumberFormat="1" applyFont="1" applyFill="1" applyBorder="1" applyAlignment="1">
      <alignment horizontal="center" vertical="center"/>
    </xf>
    <xf numFmtId="164" fontId="64" fillId="35" borderId="0" xfId="0" applyNumberFormat="1" applyFont="1" applyFill="1" applyBorder="1" applyAlignment="1">
      <alignment/>
    </xf>
    <xf numFmtId="164" fontId="69" fillId="0" borderId="17" xfId="0" applyNumberFormat="1" applyFont="1" applyBorder="1" applyAlignment="1">
      <alignment horizontal="center" vertical="center"/>
    </xf>
    <xf numFmtId="164" fontId="69" fillId="0" borderId="16" xfId="0" applyNumberFormat="1" applyFont="1" applyBorder="1" applyAlignment="1">
      <alignment horizontal="center" vertical="center"/>
    </xf>
    <xf numFmtId="164" fontId="75" fillId="0" borderId="16" xfId="0" applyNumberFormat="1" applyFont="1" applyBorder="1" applyAlignment="1">
      <alignment horizontal="center" vertical="center"/>
    </xf>
    <xf numFmtId="164" fontId="76" fillId="0" borderId="13" xfId="0" applyNumberFormat="1" applyFont="1" applyBorder="1" applyAlignment="1">
      <alignment horizontal="center" vertical="center"/>
    </xf>
    <xf numFmtId="164" fontId="64" fillId="0" borderId="12" xfId="0" applyNumberFormat="1" applyFont="1" applyBorder="1" applyAlignment="1">
      <alignment/>
    </xf>
    <xf numFmtId="1" fontId="64" fillId="0" borderId="12" xfId="0" applyNumberFormat="1" applyFont="1" applyBorder="1" applyAlignment="1">
      <alignment/>
    </xf>
    <xf numFmtId="164" fontId="77" fillId="0" borderId="0" xfId="0" applyNumberFormat="1" applyFont="1" applyBorder="1" applyAlignment="1">
      <alignment horizontal="left"/>
    </xf>
    <xf numFmtId="2" fontId="69" fillId="0" borderId="12" xfId="0" applyNumberFormat="1" applyFont="1" applyBorder="1" applyAlignment="1">
      <alignment horizontal="center" vertical="center"/>
    </xf>
    <xf numFmtId="164" fontId="3" fillId="19" borderId="12" xfId="0" applyNumberFormat="1" applyFont="1" applyFill="1" applyBorder="1" applyAlignment="1">
      <alignment horizontal="center" vertical="center"/>
    </xf>
    <xf numFmtId="164" fontId="68" fillId="0" borderId="18" xfId="0" applyNumberFormat="1" applyFont="1" applyBorder="1" applyAlignment="1">
      <alignment/>
    </xf>
    <xf numFmtId="164" fontId="68" fillId="0" borderId="0" xfId="0" applyNumberFormat="1" applyFont="1" applyAlignment="1">
      <alignment horizontal="center" vertical="center"/>
    </xf>
    <xf numFmtId="164" fontId="68" fillId="0" borderId="0" xfId="0" applyNumberFormat="1" applyFont="1" applyAlignment="1">
      <alignment/>
    </xf>
    <xf numFmtId="1" fontId="64" fillId="0" borderId="12" xfId="0" applyNumberFormat="1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/>
    </xf>
    <xf numFmtId="164" fontId="68" fillId="0" borderId="19" xfId="0" applyNumberFormat="1" applyFont="1" applyBorder="1" applyAlignment="1">
      <alignment horizontal="center" vertical="center" wrapText="1"/>
    </xf>
    <xf numFmtId="164" fontId="68" fillId="0" borderId="16" xfId="0" applyNumberFormat="1" applyFont="1" applyBorder="1" applyAlignment="1">
      <alignment horizontal="center" vertical="center" wrapText="1"/>
    </xf>
    <xf numFmtId="164" fontId="75" fillId="0" borderId="16" xfId="0" applyNumberFormat="1" applyFont="1" applyBorder="1" applyAlignment="1">
      <alignment horizontal="center" vertical="center" wrapText="1"/>
    </xf>
    <xf numFmtId="164" fontId="75" fillId="0" borderId="16" xfId="0" applyNumberFormat="1" applyFont="1" applyBorder="1" applyAlignment="1">
      <alignment/>
    </xf>
    <xf numFmtId="164" fontId="75" fillId="0" borderId="16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/>
    </xf>
    <xf numFmtId="164" fontId="68" fillId="0" borderId="20" xfId="0" applyNumberFormat="1" applyFont="1" applyBorder="1" applyAlignment="1">
      <alignment/>
    </xf>
    <xf numFmtId="164" fontId="65" fillId="0" borderId="21" xfId="0" applyNumberFormat="1" applyFont="1" applyFill="1" applyBorder="1" applyAlignment="1">
      <alignment horizontal="center" vertical="center"/>
    </xf>
    <xf numFmtId="164" fontId="65" fillId="0" borderId="17" xfId="0" applyNumberFormat="1" applyFont="1" applyFill="1" applyBorder="1" applyAlignment="1">
      <alignment horizontal="center" vertical="center"/>
    </xf>
    <xf numFmtId="1" fontId="65" fillId="0" borderId="17" xfId="0" applyNumberFormat="1" applyFont="1" applyFill="1" applyBorder="1" applyAlignment="1">
      <alignment horizontal="center" vertical="center"/>
    </xf>
    <xf numFmtId="1" fontId="69" fillId="0" borderId="17" xfId="0" applyNumberFormat="1" applyFont="1" applyFill="1" applyBorder="1" applyAlignment="1">
      <alignment horizontal="center" vertical="center"/>
    </xf>
    <xf numFmtId="164" fontId="70" fillId="0" borderId="21" xfId="0" applyNumberFormat="1" applyFont="1" applyFill="1" applyBorder="1" applyAlignment="1">
      <alignment horizontal="center" vertical="center"/>
    </xf>
    <xf numFmtId="164" fontId="69" fillId="0" borderId="22" xfId="0" applyNumberFormat="1" applyFont="1" applyBorder="1" applyAlignment="1">
      <alignment horizontal="center" vertical="center"/>
    </xf>
    <xf numFmtId="164" fontId="69" fillId="0" borderId="23" xfId="0" applyNumberFormat="1" applyFont="1" applyBorder="1" applyAlignment="1">
      <alignment horizontal="center" vertical="center"/>
    </xf>
    <xf numFmtId="164" fontId="69" fillId="33" borderId="23" xfId="0" applyNumberFormat="1" applyFont="1" applyFill="1" applyBorder="1" applyAlignment="1">
      <alignment horizontal="center" vertical="center"/>
    </xf>
    <xf numFmtId="1" fontId="65" fillId="0" borderId="23" xfId="0" applyNumberFormat="1" applyFont="1" applyBorder="1" applyAlignment="1">
      <alignment horizontal="center" vertical="center"/>
    </xf>
    <xf numFmtId="1" fontId="69" fillId="0" borderId="23" xfId="0" applyNumberFormat="1" applyFont="1" applyBorder="1" applyAlignment="1">
      <alignment horizontal="center" vertical="center"/>
    </xf>
    <xf numFmtId="1" fontId="70" fillId="0" borderId="24" xfId="0" applyNumberFormat="1" applyFont="1" applyBorder="1" applyAlignment="1">
      <alignment horizontal="center" vertical="center"/>
    </xf>
    <xf numFmtId="164" fontId="70" fillId="0" borderId="24" xfId="0" applyNumberFormat="1" applyFont="1" applyBorder="1" applyAlignment="1">
      <alignment horizontal="center" vertical="center"/>
    </xf>
    <xf numFmtId="164" fontId="69" fillId="36" borderId="23" xfId="0" applyNumberFormat="1" applyFont="1" applyFill="1" applyBorder="1" applyAlignment="1">
      <alignment horizontal="center" vertical="center"/>
    </xf>
    <xf numFmtId="164" fontId="79" fillId="0" borderId="23" xfId="0" applyNumberFormat="1" applyFont="1" applyBorder="1" applyAlignment="1">
      <alignment horizontal="center" vertical="center"/>
    </xf>
    <xf numFmtId="164" fontId="69" fillId="0" borderId="25" xfId="0" applyNumberFormat="1" applyFont="1" applyFill="1" applyBorder="1" applyAlignment="1">
      <alignment horizontal="center" vertical="center"/>
    </xf>
    <xf numFmtId="164" fontId="75" fillId="0" borderId="26" xfId="0" applyNumberFormat="1" applyFont="1" applyBorder="1" applyAlignment="1">
      <alignment horizontal="center"/>
    </xf>
    <xf numFmtId="164" fontId="70" fillId="0" borderId="20" xfId="0" applyNumberFormat="1" applyFont="1" applyFill="1" applyBorder="1" applyAlignment="1">
      <alignment horizontal="center" vertical="center"/>
    </xf>
    <xf numFmtId="164" fontId="74" fillId="0" borderId="17" xfId="0" applyNumberFormat="1" applyFont="1" applyFill="1" applyBorder="1" applyAlignment="1">
      <alignment horizontal="center" vertical="center"/>
    </xf>
    <xf numFmtId="164" fontId="69" fillId="0" borderId="17" xfId="0" applyNumberFormat="1" applyFont="1" applyFill="1" applyBorder="1" applyAlignment="1">
      <alignment horizontal="center" vertical="center"/>
    </xf>
    <xf numFmtId="2" fontId="65" fillId="33" borderId="12" xfId="0" applyNumberFormat="1" applyFont="1" applyFill="1" applyBorder="1" applyAlignment="1">
      <alignment horizontal="center" vertical="center"/>
    </xf>
    <xf numFmtId="164" fontId="64" fillId="0" borderId="27" xfId="0" applyNumberFormat="1" applyFont="1" applyBorder="1" applyAlignment="1">
      <alignment/>
    </xf>
    <xf numFmtId="164" fontId="64" fillId="0" borderId="28" xfId="0" applyNumberFormat="1" applyFont="1" applyBorder="1" applyAlignment="1">
      <alignment/>
    </xf>
    <xf numFmtId="164" fontId="68" fillId="0" borderId="28" xfId="0" applyNumberFormat="1" applyFont="1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4" fontId="68" fillId="0" borderId="28" xfId="0" applyNumberFormat="1" applyFont="1" applyBorder="1" applyAlignment="1">
      <alignment horizontal="center" vertical="center"/>
    </xf>
    <xf numFmtId="164" fontId="64" fillId="0" borderId="28" xfId="0" applyNumberFormat="1" applyFont="1" applyBorder="1" applyAlignment="1">
      <alignment horizontal="center" vertical="center"/>
    </xf>
    <xf numFmtId="1" fontId="64" fillId="0" borderId="28" xfId="0" applyNumberFormat="1" applyFont="1" applyBorder="1" applyAlignment="1">
      <alignment horizontal="center" vertical="center"/>
    </xf>
    <xf numFmtId="164" fontId="72" fillId="0" borderId="29" xfId="0" applyNumberFormat="1" applyFont="1" applyBorder="1" applyAlignment="1">
      <alignment horizontal="center" vertical="center"/>
    </xf>
    <xf numFmtId="2" fontId="69" fillId="19" borderId="12" xfId="0" applyNumberFormat="1" applyFont="1" applyFill="1" applyBorder="1" applyAlignment="1">
      <alignment horizontal="center" vertical="center"/>
    </xf>
    <xf numFmtId="2" fontId="64" fillId="0" borderId="28" xfId="0" applyNumberFormat="1" applyFont="1" applyBorder="1" applyAlignment="1">
      <alignment/>
    </xf>
    <xf numFmtId="2" fontId="72" fillId="0" borderId="29" xfId="0" applyNumberFormat="1" applyFont="1" applyBorder="1" applyAlignment="1">
      <alignment/>
    </xf>
    <xf numFmtId="2" fontId="64" fillId="0" borderId="0" xfId="0" applyNumberFormat="1" applyFont="1" applyAlignment="1">
      <alignment/>
    </xf>
    <xf numFmtId="164" fontId="64" fillId="0" borderId="28" xfId="0" applyNumberFormat="1" applyFont="1" applyFill="1" applyBorder="1" applyAlignment="1">
      <alignment/>
    </xf>
    <xf numFmtId="164" fontId="64" fillId="0" borderId="18" xfId="0" applyNumberFormat="1" applyFont="1" applyBorder="1" applyAlignment="1">
      <alignment/>
    </xf>
    <xf numFmtId="2" fontId="72" fillId="36" borderId="23" xfId="0" applyNumberFormat="1" applyFont="1" applyFill="1" applyBorder="1" applyAlignment="1">
      <alignment horizontal="center" vertical="center"/>
    </xf>
    <xf numFmtId="164" fontId="72" fillId="0" borderId="23" xfId="0" applyNumberFormat="1" applyFont="1" applyBorder="1" applyAlignment="1">
      <alignment horizontal="center" vertical="center"/>
    </xf>
    <xf numFmtId="164" fontId="72" fillId="33" borderId="23" xfId="0" applyNumberFormat="1" applyFont="1" applyFill="1" applyBorder="1" applyAlignment="1">
      <alignment horizontal="center" vertical="center"/>
    </xf>
    <xf numFmtId="2" fontId="80" fillId="33" borderId="23" xfId="0" applyNumberFormat="1" applyFont="1" applyFill="1" applyBorder="1" applyAlignment="1">
      <alignment horizontal="center"/>
    </xf>
    <xf numFmtId="164" fontId="81" fillId="0" borderId="0" xfId="0" applyNumberFormat="1" applyFont="1" applyBorder="1" applyAlignment="1">
      <alignment horizontal="center" vertical="center"/>
    </xf>
    <xf numFmtId="2" fontId="71" fillId="0" borderId="0" xfId="0" applyNumberFormat="1" applyFont="1" applyBorder="1" applyAlignment="1">
      <alignment horizontal="center" vertical="center"/>
    </xf>
    <xf numFmtId="1" fontId="72" fillId="0" borderId="30" xfId="0" applyNumberFormat="1" applyFont="1" applyBorder="1" applyAlignment="1">
      <alignment horizontal="center"/>
    </xf>
    <xf numFmtId="164" fontId="69" fillId="0" borderId="0" xfId="0" applyNumberFormat="1" applyFont="1" applyBorder="1" applyAlignment="1">
      <alignment horizontal="center" vertical="center"/>
    </xf>
    <xf numFmtId="1" fontId="69" fillId="0" borderId="0" xfId="0" applyNumberFormat="1" applyFont="1" applyBorder="1" applyAlignment="1">
      <alignment horizontal="center" vertical="center"/>
    </xf>
    <xf numFmtId="164" fontId="69" fillId="19" borderId="0" xfId="0" applyNumberFormat="1" applyFont="1" applyFill="1" applyBorder="1" applyAlignment="1">
      <alignment horizontal="center" vertical="center"/>
    </xf>
    <xf numFmtId="2" fontId="2" fillId="36" borderId="31" xfId="0" applyNumberFormat="1" applyFont="1" applyFill="1" applyBorder="1" applyAlignment="1">
      <alignment horizontal="center" vertical="center"/>
    </xf>
    <xf numFmtId="1" fontId="82" fillId="0" borderId="0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 vertical="center" wrapText="1"/>
    </xf>
    <xf numFmtId="164" fontId="2" fillId="36" borderId="31" xfId="0" applyNumberFormat="1" applyFont="1" applyFill="1" applyBorder="1" applyAlignment="1">
      <alignment horizontal="center" vertical="center"/>
    </xf>
    <xf numFmtId="1" fontId="2" fillId="36" borderId="31" xfId="0" applyNumberFormat="1" applyFont="1" applyFill="1" applyBorder="1" applyAlignment="1">
      <alignment horizontal="center" vertical="center"/>
    </xf>
    <xf numFmtId="1" fontId="2" fillId="36" borderId="33" xfId="0" applyNumberFormat="1" applyFont="1" applyFill="1" applyBorder="1" applyAlignment="1">
      <alignment horizontal="center" vertical="center"/>
    </xf>
    <xf numFmtId="1" fontId="2" fillId="36" borderId="25" xfId="0" applyNumberFormat="1" applyFont="1" applyFill="1" applyBorder="1" applyAlignment="1">
      <alignment horizontal="center" vertical="center"/>
    </xf>
    <xf numFmtId="164" fontId="64" fillId="0" borderId="0" xfId="0" applyNumberFormat="1" applyFont="1" applyBorder="1" applyAlignment="1">
      <alignment horizontal="center" vertical="center"/>
    </xf>
    <xf numFmtId="164" fontId="67" fillId="0" borderId="0" xfId="0" applyNumberFormat="1" applyFont="1" applyAlignment="1">
      <alignment/>
    </xf>
    <xf numFmtId="164" fontId="2" fillId="36" borderId="33" xfId="0" applyNumberFormat="1" applyFont="1" applyFill="1" applyBorder="1" applyAlignment="1">
      <alignment horizontal="center" vertical="center"/>
    </xf>
    <xf numFmtId="164" fontId="72" fillId="0" borderId="32" xfId="0" applyNumberFormat="1" applyFont="1" applyBorder="1" applyAlignment="1">
      <alignment horizontal="center" vertical="center" wrapText="1"/>
    </xf>
    <xf numFmtId="164" fontId="72" fillId="36" borderId="31" xfId="0" applyNumberFormat="1" applyFont="1" applyFill="1" applyBorder="1" applyAlignment="1">
      <alignment horizontal="center" vertical="center"/>
    </xf>
    <xf numFmtId="164" fontId="72" fillId="36" borderId="33" xfId="0" applyNumberFormat="1" applyFont="1" applyFill="1" applyBorder="1" applyAlignment="1">
      <alignment horizontal="center" vertical="center"/>
    </xf>
    <xf numFmtId="164" fontId="72" fillId="36" borderId="25" xfId="0" applyNumberFormat="1" applyFont="1" applyFill="1" applyBorder="1" applyAlignment="1">
      <alignment horizontal="center" vertical="center"/>
    </xf>
    <xf numFmtId="2" fontId="69" fillId="0" borderId="0" xfId="0" applyNumberFormat="1" applyFont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1" fontId="65" fillId="37" borderId="12" xfId="0" applyNumberFormat="1" applyFont="1" applyFill="1" applyBorder="1" applyAlignment="1">
      <alignment horizontal="center" vertical="center"/>
    </xf>
    <xf numFmtId="1" fontId="69" fillId="0" borderId="17" xfId="0" applyNumberFormat="1" applyFont="1" applyBorder="1" applyAlignment="1">
      <alignment horizontal="center" vertical="center"/>
    </xf>
    <xf numFmtId="164" fontId="64" fillId="35" borderId="28" xfId="0" applyNumberFormat="1" applyFont="1" applyFill="1" applyBorder="1" applyAlignment="1">
      <alignment/>
    </xf>
    <xf numFmtId="1" fontId="65" fillId="35" borderId="12" xfId="0" applyNumberFormat="1" applyFont="1" applyFill="1" applyBorder="1" applyAlignment="1">
      <alignment horizontal="center" vertical="center"/>
    </xf>
    <xf numFmtId="1" fontId="70" fillId="35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Border="1" applyAlignment="1">
      <alignment/>
    </xf>
    <xf numFmtId="164" fontId="64" fillId="0" borderId="17" xfId="0" applyNumberFormat="1" applyFont="1" applyBorder="1" applyAlignment="1">
      <alignment/>
    </xf>
    <xf numFmtId="164" fontId="64" fillId="0" borderId="34" xfId="0" applyNumberFormat="1" applyFont="1" applyBorder="1" applyAlignment="1">
      <alignment/>
    </xf>
    <xf numFmtId="1" fontId="78" fillId="0" borderId="34" xfId="0" applyNumberFormat="1" applyFont="1" applyBorder="1" applyAlignment="1">
      <alignment horizontal="center"/>
    </xf>
    <xf numFmtId="1" fontId="64" fillId="36" borderId="12" xfId="0" applyNumberFormat="1" applyFont="1" applyFill="1" applyBorder="1" applyAlignment="1">
      <alignment/>
    </xf>
    <xf numFmtId="164" fontId="68" fillId="3" borderId="10" xfId="0" applyNumberFormat="1" applyFont="1" applyFill="1" applyBorder="1" applyAlignment="1">
      <alignment/>
    </xf>
    <xf numFmtId="164" fontId="11" fillId="35" borderId="12" xfId="0" applyNumberFormat="1" applyFont="1" applyFill="1" applyBorder="1" applyAlignment="1">
      <alignment horizontal="center" vertical="center"/>
    </xf>
    <xf numFmtId="164" fontId="65" fillId="35" borderId="12" xfId="0" applyNumberFormat="1" applyFont="1" applyFill="1" applyBorder="1" applyAlignment="1">
      <alignment horizontal="center" vertical="center"/>
    </xf>
    <xf numFmtId="1" fontId="64" fillId="7" borderId="12" xfId="0" applyNumberFormat="1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/>
    </xf>
    <xf numFmtId="1" fontId="64" fillId="34" borderId="10" xfId="0" applyNumberFormat="1" applyFont="1" applyFill="1" applyBorder="1" applyAlignment="1">
      <alignment horizontal="center" vertical="center"/>
    </xf>
    <xf numFmtId="1" fontId="64" fillId="7" borderId="10" xfId="0" applyNumberFormat="1" applyFont="1" applyFill="1" applyBorder="1" applyAlignment="1">
      <alignment horizontal="center" vertical="center"/>
    </xf>
    <xf numFmtId="164" fontId="64" fillId="0" borderId="35" xfId="0" applyNumberFormat="1" applyFont="1" applyBorder="1" applyAlignment="1">
      <alignment horizontal="center" vertical="center"/>
    </xf>
    <xf numFmtId="1" fontId="64" fillId="34" borderId="35" xfId="0" applyNumberFormat="1" applyFont="1" applyFill="1" applyBorder="1" applyAlignment="1">
      <alignment horizontal="center" vertical="center"/>
    </xf>
    <xf numFmtId="1" fontId="64" fillId="0" borderId="35" xfId="0" applyNumberFormat="1" applyFont="1" applyBorder="1" applyAlignment="1">
      <alignment horizontal="center" vertical="center"/>
    </xf>
    <xf numFmtId="164" fontId="64" fillId="0" borderId="20" xfId="0" applyNumberFormat="1" applyFont="1" applyBorder="1" applyAlignment="1">
      <alignment horizontal="center" vertical="center"/>
    </xf>
    <xf numFmtId="164" fontId="64" fillId="0" borderId="36" xfId="0" applyNumberFormat="1" applyFont="1" applyBorder="1" applyAlignment="1">
      <alignment/>
    </xf>
    <xf numFmtId="1" fontId="64" fillId="34" borderId="34" xfId="0" applyNumberFormat="1" applyFont="1" applyFill="1" applyBorder="1" applyAlignment="1">
      <alignment horizontal="center" vertical="center"/>
    </xf>
    <xf numFmtId="164" fontId="64" fillId="0" borderId="37" xfId="0" applyNumberFormat="1" applyFont="1" applyBorder="1" applyAlignment="1">
      <alignment/>
    </xf>
    <xf numFmtId="1" fontId="64" fillId="0" borderId="34" xfId="0" applyNumberFormat="1" applyFont="1" applyFill="1" applyBorder="1" applyAlignment="1">
      <alignment horizontal="center" vertical="center"/>
    </xf>
    <xf numFmtId="1" fontId="64" fillId="0" borderId="38" xfId="0" applyNumberFormat="1" applyFont="1" applyFill="1" applyBorder="1" applyAlignment="1">
      <alignment horizontal="center" vertical="center"/>
    </xf>
    <xf numFmtId="164" fontId="64" fillId="0" borderId="39" xfId="0" applyNumberFormat="1" applyFont="1" applyBorder="1" applyAlignment="1">
      <alignment/>
    </xf>
    <xf numFmtId="164" fontId="64" fillId="36" borderId="12" xfId="0" applyNumberFormat="1" applyFont="1" applyFill="1" applyBorder="1" applyAlignment="1">
      <alignment horizontal="center"/>
    </xf>
    <xf numFmtId="164" fontId="64" fillId="35" borderId="12" xfId="0" applyNumberFormat="1" applyFont="1" applyFill="1" applyBorder="1" applyAlignment="1">
      <alignment/>
    </xf>
    <xf numFmtId="164" fontId="64" fillId="38" borderId="12" xfId="0" applyNumberFormat="1" applyFont="1" applyFill="1" applyBorder="1" applyAlignment="1">
      <alignment horizontal="center"/>
    </xf>
    <xf numFmtId="1" fontId="64" fillId="36" borderId="12" xfId="0" applyNumberFormat="1" applyFont="1" applyFill="1" applyBorder="1" applyAlignment="1">
      <alignment horizontal="center"/>
    </xf>
    <xf numFmtId="1" fontId="64" fillId="38" borderId="12" xfId="0" applyNumberFormat="1" applyFont="1" applyFill="1" applyBorder="1" applyAlignment="1">
      <alignment horizontal="center"/>
    </xf>
    <xf numFmtId="164" fontId="64" fillId="36" borderId="12" xfId="0" applyNumberFormat="1" applyFont="1" applyFill="1" applyBorder="1" applyAlignment="1">
      <alignment horizontal="left"/>
    </xf>
    <xf numFmtId="164" fontId="64" fillId="0" borderId="12" xfId="0" applyNumberFormat="1" applyFont="1" applyBorder="1" applyAlignment="1">
      <alignment wrapText="1"/>
    </xf>
    <xf numFmtId="1" fontId="64" fillId="3" borderId="12" xfId="0" applyNumberFormat="1" applyFont="1" applyFill="1" applyBorder="1" applyAlignment="1">
      <alignment horizontal="center" vertical="center"/>
    </xf>
    <xf numFmtId="164" fontId="64" fillId="0" borderId="40" xfId="0" applyNumberFormat="1" applyFont="1" applyBorder="1" applyAlignment="1">
      <alignment/>
    </xf>
    <xf numFmtId="164" fontId="64" fillId="0" borderId="41" xfId="0" applyNumberFormat="1" applyFont="1" applyBorder="1" applyAlignment="1">
      <alignment/>
    </xf>
    <xf numFmtId="164" fontId="74" fillId="35" borderId="41" xfId="0" applyNumberFormat="1" applyFont="1" applyFill="1" applyBorder="1" applyAlignment="1">
      <alignment horizontal="right" vertical="center"/>
    </xf>
    <xf numFmtId="164" fontId="74" fillId="35" borderId="42" xfId="0" applyNumberFormat="1" applyFont="1" applyFill="1" applyBorder="1" applyAlignment="1">
      <alignment horizontal="right" vertical="center"/>
    </xf>
    <xf numFmtId="164" fontId="64" fillId="0" borderId="43" xfId="0" applyNumberFormat="1" applyFont="1" applyBorder="1" applyAlignment="1">
      <alignment/>
    </xf>
    <xf numFmtId="164" fontId="74" fillId="35" borderId="44" xfId="0" applyNumberFormat="1" applyFont="1" applyFill="1" applyBorder="1" applyAlignment="1">
      <alignment horizontal="right" vertical="center"/>
    </xf>
    <xf numFmtId="164" fontId="64" fillId="0" borderId="44" xfId="0" applyNumberFormat="1" applyFont="1" applyBorder="1" applyAlignment="1">
      <alignment/>
    </xf>
    <xf numFmtId="164" fontId="64" fillId="0" borderId="45" xfId="0" applyNumberFormat="1" applyFont="1" applyBorder="1" applyAlignment="1">
      <alignment/>
    </xf>
    <xf numFmtId="164" fontId="64" fillId="0" borderId="46" xfId="0" applyNumberFormat="1" applyFont="1" applyBorder="1" applyAlignment="1">
      <alignment/>
    </xf>
    <xf numFmtId="164" fontId="64" fillId="0" borderId="47" xfId="0" applyNumberFormat="1" applyFont="1" applyBorder="1" applyAlignment="1">
      <alignment/>
    </xf>
    <xf numFmtId="164" fontId="64" fillId="0" borderId="0" xfId="0" applyNumberFormat="1" applyFont="1" applyAlignment="1">
      <alignment horizontal="right"/>
    </xf>
    <xf numFmtId="164" fontId="77" fillId="0" borderId="12" xfId="0" applyNumberFormat="1" applyFont="1" applyBorder="1" applyAlignment="1">
      <alignment horizontal="right"/>
    </xf>
    <xf numFmtId="164" fontId="77" fillId="0" borderId="0" xfId="0" applyNumberFormat="1" applyFont="1" applyBorder="1" applyAlignment="1">
      <alignment horizontal="right"/>
    </xf>
    <xf numFmtId="164" fontId="68" fillId="0" borderId="19" xfId="0" applyNumberFormat="1" applyFont="1" applyBorder="1" applyAlignment="1">
      <alignment horizontal="right" vertical="center" wrapText="1"/>
    </xf>
    <xf numFmtId="164" fontId="65" fillId="0" borderId="13" xfId="0" applyNumberFormat="1" applyFont="1" applyBorder="1" applyAlignment="1">
      <alignment horizontal="right" vertical="center"/>
    </xf>
    <xf numFmtId="164" fontId="65" fillId="34" borderId="13" xfId="0" applyNumberFormat="1" applyFont="1" applyFill="1" applyBorder="1" applyAlignment="1">
      <alignment horizontal="right" vertical="center"/>
    </xf>
    <xf numFmtId="164" fontId="65" fillId="19" borderId="13" xfId="0" applyNumberFormat="1" applyFont="1" applyFill="1" applyBorder="1" applyAlignment="1">
      <alignment horizontal="right" vertical="center"/>
    </xf>
    <xf numFmtId="1" fontId="65" fillId="0" borderId="13" xfId="0" applyNumberFormat="1" applyFont="1" applyBorder="1" applyAlignment="1">
      <alignment horizontal="right" vertical="center"/>
    </xf>
    <xf numFmtId="1" fontId="65" fillId="19" borderId="13" xfId="0" applyNumberFormat="1" applyFont="1" applyFill="1" applyBorder="1" applyAlignment="1">
      <alignment horizontal="right" vertical="center"/>
    </xf>
    <xf numFmtId="1" fontId="65" fillId="34" borderId="13" xfId="0" applyNumberFormat="1" applyFont="1" applyFill="1" applyBorder="1" applyAlignment="1">
      <alignment horizontal="right" vertical="center"/>
    </xf>
    <xf numFmtId="1" fontId="65" fillId="0" borderId="13" xfId="0" applyNumberFormat="1" applyFont="1" applyFill="1" applyBorder="1" applyAlignment="1">
      <alignment horizontal="right" vertical="center"/>
    </xf>
    <xf numFmtId="164" fontId="65" fillId="0" borderId="21" xfId="0" applyNumberFormat="1" applyFont="1" applyFill="1" applyBorder="1" applyAlignment="1">
      <alignment horizontal="right" vertical="center"/>
    </xf>
    <xf numFmtId="164" fontId="69" fillId="0" borderId="22" xfId="0" applyNumberFormat="1" applyFont="1" applyBorder="1" applyAlignment="1">
      <alignment horizontal="right" vertical="center"/>
    </xf>
    <xf numFmtId="164" fontId="68" fillId="0" borderId="12" xfId="0" applyNumberFormat="1" applyFont="1" applyBorder="1" applyAlignment="1">
      <alignment horizontal="right" vertical="center"/>
    </xf>
    <xf numFmtId="164" fontId="64" fillId="0" borderId="12" xfId="0" applyNumberFormat="1" applyFont="1" applyBorder="1" applyAlignment="1">
      <alignment horizontal="right" vertical="center"/>
    </xf>
    <xf numFmtId="164" fontId="72" fillId="0" borderId="29" xfId="0" applyNumberFormat="1" applyFont="1" applyBorder="1" applyAlignment="1">
      <alignment horizontal="center"/>
    </xf>
    <xf numFmtId="0" fontId="62" fillId="0" borderId="29" xfId="0" applyFont="1" applyBorder="1" applyAlignment="1">
      <alignment vertical="center"/>
    </xf>
    <xf numFmtId="1" fontId="64" fillId="0" borderId="0" xfId="0" applyNumberFormat="1" applyFont="1" applyAlignment="1">
      <alignment/>
    </xf>
    <xf numFmtId="1" fontId="70" fillId="0" borderId="10" xfId="0" applyNumberFormat="1" applyFont="1" applyBorder="1" applyAlignment="1">
      <alignment horizontal="center" vertical="center"/>
    </xf>
    <xf numFmtId="1" fontId="70" fillId="19" borderId="10" xfId="0" applyNumberFormat="1" applyFont="1" applyFill="1" applyBorder="1" applyAlignment="1">
      <alignment horizontal="center" vertical="center"/>
    </xf>
    <xf numFmtId="1" fontId="70" fillId="37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/>
    </xf>
    <xf numFmtId="164" fontId="64" fillId="0" borderId="35" xfId="0" applyNumberFormat="1" applyFont="1" applyBorder="1" applyAlignment="1">
      <alignment horizontal="center"/>
    </xf>
    <xf numFmtId="1" fontId="64" fillId="0" borderId="12" xfId="0" applyNumberFormat="1" applyFont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/>
    </xf>
    <xf numFmtId="1" fontId="70" fillId="0" borderId="17" xfId="0" applyNumberFormat="1" applyFont="1" applyFill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 vertical="center"/>
    </xf>
    <xf numFmtId="164" fontId="69" fillId="0" borderId="15" xfId="0" applyNumberFormat="1" applyFont="1" applyBorder="1" applyAlignment="1">
      <alignment horizontal="center" vertical="center"/>
    </xf>
    <xf numFmtId="164" fontId="64" fillId="39" borderId="28" xfId="0" applyNumberFormat="1" applyFont="1" applyFill="1" applyBorder="1" applyAlignment="1">
      <alignment horizontal="center" vertical="center"/>
    </xf>
    <xf numFmtId="164" fontId="64" fillId="35" borderId="28" xfId="0" applyNumberFormat="1" applyFont="1" applyFill="1" applyBorder="1" applyAlignment="1">
      <alignment horizontal="center" vertical="center"/>
    </xf>
    <xf numFmtId="1" fontId="72" fillId="9" borderId="48" xfId="0" applyNumberFormat="1" applyFont="1" applyFill="1" applyBorder="1" applyAlignment="1">
      <alignment horizontal="center"/>
    </xf>
    <xf numFmtId="164" fontId="3" fillId="35" borderId="12" xfId="0" applyNumberFormat="1" applyFont="1" applyFill="1" applyBorder="1" applyAlignment="1">
      <alignment horizontal="center" vertical="center"/>
    </xf>
    <xf numFmtId="1" fontId="68" fillId="35" borderId="0" xfId="0" applyNumberFormat="1" applyFont="1" applyFill="1" applyAlignment="1">
      <alignment horizontal="center" vertical="center"/>
    </xf>
    <xf numFmtId="164" fontId="81" fillId="0" borderId="40" xfId="0" applyNumberFormat="1" applyFont="1" applyBorder="1" applyAlignment="1">
      <alignment horizontal="center" vertical="center"/>
    </xf>
    <xf numFmtId="164" fontId="81" fillId="0" borderId="41" xfId="0" applyNumberFormat="1" applyFont="1" applyBorder="1" applyAlignment="1">
      <alignment horizontal="center" vertical="center"/>
    </xf>
    <xf numFmtId="164" fontId="81" fillId="0" borderId="42" xfId="0" applyNumberFormat="1" applyFont="1" applyBorder="1" applyAlignment="1">
      <alignment horizontal="center" vertical="center"/>
    </xf>
    <xf numFmtId="164" fontId="81" fillId="0" borderId="45" xfId="0" applyNumberFormat="1" applyFont="1" applyBorder="1" applyAlignment="1">
      <alignment horizontal="center" vertical="center"/>
    </xf>
    <xf numFmtId="164" fontId="81" fillId="0" borderId="46" xfId="0" applyNumberFormat="1" applyFont="1" applyBorder="1" applyAlignment="1">
      <alignment horizontal="center" vertical="center"/>
    </xf>
    <xf numFmtId="164" fontId="81" fillId="0" borderId="47" xfId="0" applyNumberFormat="1" applyFont="1" applyBorder="1" applyAlignment="1">
      <alignment horizontal="center" vertical="center"/>
    </xf>
    <xf numFmtId="164" fontId="83" fillId="0" borderId="49" xfId="0" applyNumberFormat="1" applyFont="1" applyBorder="1" applyAlignment="1">
      <alignment horizontal="center" vertical="center"/>
    </xf>
    <xf numFmtId="164" fontId="83" fillId="0" borderId="50" xfId="0" applyNumberFormat="1" applyFont="1" applyBorder="1" applyAlignment="1">
      <alignment horizontal="center" vertical="center"/>
    </xf>
    <xf numFmtId="164" fontId="83" fillId="0" borderId="51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72" fillId="0" borderId="52" xfId="0" applyNumberFormat="1" applyFont="1" applyBorder="1" applyAlignment="1">
      <alignment horizontal="center" vertical="center" wrapText="1"/>
    </xf>
    <xf numFmtId="164" fontId="72" fillId="0" borderId="13" xfId="0" applyNumberFormat="1" applyFont="1" applyBorder="1" applyAlignment="1">
      <alignment horizontal="center" vertical="center" wrapText="1"/>
    </xf>
    <xf numFmtId="164" fontId="72" fillId="0" borderId="5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75" fillId="0" borderId="53" xfId="0" applyNumberFormat="1" applyFont="1" applyBorder="1" applyAlignment="1">
      <alignment horizontal="center" vertical="center" wrapText="1"/>
    </xf>
    <xf numFmtId="164" fontId="75" fillId="0" borderId="15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75" fillId="0" borderId="53" xfId="0" applyNumberFormat="1" applyFont="1" applyBorder="1" applyAlignment="1">
      <alignment horizontal="center" vertical="center"/>
    </xf>
    <xf numFmtId="164" fontId="75" fillId="0" borderId="15" xfId="0" applyNumberFormat="1" applyFont="1" applyBorder="1" applyAlignment="1">
      <alignment horizontal="center" vertical="center"/>
    </xf>
    <xf numFmtId="164" fontId="69" fillId="0" borderId="55" xfId="0" applyNumberFormat="1" applyFont="1" applyBorder="1" applyAlignment="1">
      <alignment horizontal="center" vertical="center"/>
    </xf>
    <xf numFmtId="164" fontId="69" fillId="0" borderId="34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68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" fontId="64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64" fillId="0" borderId="11" xfId="0" applyNumberFormat="1" applyFont="1" applyBorder="1" applyAlignment="1">
      <alignment horizontal="center"/>
    </xf>
    <xf numFmtId="1" fontId="64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72" fillId="0" borderId="57" xfId="0" applyNumberFormat="1" applyFont="1" applyBorder="1" applyAlignment="1">
      <alignment horizontal="center"/>
    </xf>
    <xf numFmtId="1" fontId="72" fillId="0" borderId="58" xfId="0" applyNumberFormat="1" applyFont="1" applyBorder="1" applyAlignment="1">
      <alignment horizontal="center"/>
    </xf>
    <xf numFmtId="1" fontId="72" fillId="0" borderId="59" xfId="0" applyNumberFormat="1" applyFont="1" applyBorder="1" applyAlignment="1">
      <alignment horizontal="center"/>
    </xf>
    <xf numFmtId="164" fontId="64" fillId="0" borderId="60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1" fontId="2" fillId="0" borderId="57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164" fontId="64" fillId="0" borderId="61" xfId="0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64" fillId="0" borderId="62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68" fillId="0" borderId="38" xfId="0" applyNumberFormat="1" applyFont="1" applyBorder="1" applyAlignment="1">
      <alignment horizontal="center" vertical="center" wrapText="1"/>
    </xf>
    <xf numFmtId="164" fontId="68" fillId="0" borderId="39" xfId="0" applyNumberFormat="1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/>
    </xf>
    <xf numFmtId="1" fontId="70" fillId="0" borderId="35" xfId="0" applyNumberFormat="1" applyFont="1" applyBorder="1" applyAlignment="1">
      <alignment horizontal="center" vertical="center"/>
    </xf>
    <xf numFmtId="1" fontId="70" fillId="34" borderId="10" xfId="0" applyNumberFormat="1" applyFont="1" applyFill="1" applyBorder="1" applyAlignment="1">
      <alignment horizontal="center" vertical="center"/>
    </xf>
    <xf numFmtId="1" fontId="70" fillId="34" borderId="35" xfId="0" applyNumberFormat="1" applyFont="1" applyFill="1" applyBorder="1" applyAlignment="1">
      <alignment horizontal="center" vertical="center"/>
    </xf>
    <xf numFmtId="1" fontId="70" fillId="19" borderId="10" xfId="0" applyNumberFormat="1" applyFont="1" applyFill="1" applyBorder="1" applyAlignment="1">
      <alignment horizontal="center" vertical="center"/>
    </xf>
    <xf numFmtId="1" fontId="70" fillId="19" borderId="35" xfId="0" applyNumberFormat="1" applyFont="1" applyFill="1" applyBorder="1" applyAlignment="1">
      <alignment horizontal="center" vertical="center"/>
    </xf>
    <xf numFmtId="1" fontId="70" fillId="37" borderId="10" xfId="0" applyNumberFormat="1" applyFont="1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35" xfId="0" applyNumberFormat="1" applyFont="1" applyFill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/>
    </xf>
    <xf numFmtId="164" fontId="64" fillId="0" borderId="35" xfId="0" applyNumberFormat="1" applyFont="1" applyBorder="1" applyAlignment="1">
      <alignment horizontal="center"/>
    </xf>
    <xf numFmtId="1" fontId="64" fillId="0" borderId="12" xfId="0" applyNumberFormat="1" applyFont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/>
    </xf>
    <xf numFmtId="1" fontId="64" fillId="0" borderId="63" xfId="0" applyNumberFormat="1" applyFont="1" applyBorder="1" applyAlignment="1">
      <alignment horizontal="left" vertical="center"/>
    </xf>
    <xf numFmtId="1" fontId="70" fillId="0" borderId="17" xfId="0" applyNumberFormat="1" applyFont="1" applyFill="1" applyBorder="1" applyAlignment="1">
      <alignment horizontal="center" vertical="center"/>
    </xf>
    <xf numFmtId="164" fontId="74" fillId="0" borderId="23" xfId="0" applyNumberFormat="1" applyFont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 vertical="center"/>
    </xf>
    <xf numFmtId="1" fontId="10" fillId="9" borderId="64" xfId="0" applyNumberFormat="1" applyFont="1" applyFill="1" applyBorder="1" applyAlignment="1">
      <alignment horizontal="center" vertical="center"/>
    </xf>
    <xf numFmtId="1" fontId="10" fillId="9" borderId="14" xfId="0" applyNumberFormat="1" applyFont="1" applyFill="1" applyBorder="1" applyAlignment="1">
      <alignment horizontal="center" vertical="center"/>
    </xf>
    <xf numFmtId="1" fontId="10" fillId="9" borderId="35" xfId="0" applyNumberFormat="1" applyFont="1" applyFill="1" applyBorder="1" applyAlignment="1">
      <alignment horizontal="center" vertical="center"/>
    </xf>
    <xf numFmtId="1" fontId="69" fillId="9" borderId="64" xfId="0" applyNumberFormat="1" applyFont="1" applyFill="1" applyBorder="1" applyAlignment="1">
      <alignment horizontal="center" vertical="center"/>
    </xf>
    <xf numFmtId="1" fontId="69" fillId="9" borderId="14" xfId="0" applyNumberFormat="1" applyFont="1" applyFill="1" applyBorder="1" applyAlignment="1">
      <alignment horizontal="center" vertical="center"/>
    </xf>
    <xf numFmtId="1" fontId="69" fillId="9" borderId="35" xfId="0" applyNumberFormat="1" applyFont="1" applyFill="1" applyBorder="1" applyAlignment="1">
      <alignment horizontal="center" vertical="center"/>
    </xf>
    <xf numFmtId="1" fontId="69" fillId="9" borderId="64" xfId="0" applyNumberFormat="1" applyFont="1" applyFill="1" applyBorder="1" applyAlignment="1">
      <alignment horizontal="center"/>
    </xf>
    <xf numFmtId="1" fontId="69" fillId="9" borderId="14" xfId="0" applyNumberFormat="1" applyFont="1" applyFill="1" applyBorder="1" applyAlignment="1">
      <alignment horizontal="center"/>
    </xf>
    <xf numFmtId="1" fontId="69" fillId="9" borderId="35" xfId="0" applyNumberFormat="1" applyFont="1" applyFill="1" applyBorder="1" applyAlignment="1">
      <alignment horizontal="center"/>
    </xf>
    <xf numFmtId="1" fontId="10" fillId="9" borderId="13" xfId="0" applyNumberFormat="1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164" fontId="64" fillId="35" borderId="12" xfId="0" applyNumberFormat="1" applyFont="1" applyFill="1" applyBorder="1" applyAlignment="1">
      <alignment horizontal="center"/>
    </xf>
    <xf numFmtId="164" fontId="11" fillId="33" borderId="12" xfId="0" applyNumberFormat="1" applyFont="1" applyFill="1" applyBorder="1" applyAlignment="1">
      <alignment horizontal="center" vertical="center"/>
    </xf>
    <xf numFmtId="164" fontId="64" fillId="35" borderId="0" xfId="0" applyNumberFormat="1" applyFont="1" applyFill="1" applyAlignment="1">
      <alignment/>
    </xf>
    <xf numFmtId="164" fontId="74" fillId="35" borderId="0" xfId="0" applyNumberFormat="1" applyFont="1" applyFill="1" applyAlignment="1">
      <alignment horizontal="center"/>
    </xf>
    <xf numFmtId="2" fontId="74" fillId="35" borderId="0" xfId="0" applyNumberFormat="1" applyFont="1" applyFill="1" applyBorder="1" applyAlignment="1">
      <alignment horizontal="center" vertical="center"/>
    </xf>
    <xf numFmtId="1" fontId="77" fillId="15" borderId="10" xfId="0" applyNumberFormat="1" applyFont="1" applyFill="1" applyBorder="1" applyAlignment="1">
      <alignment horizontal="left"/>
    </xf>
    <xf numFmtId="164" fontId="77" fillId="15" borderId="10" xfId="0" applyNumberFormat="1" applyFont="1" applyFill="1" applyBorder="1" applyAlignment="1">
      <alignment horizontal="right"/>
    </xf>
    <xf numFmtId="164" fontId="77" fillId="15" borderId="12" xfId="0" applyNumberFormat="1" applyFont="1" applyFill="1" applyBorder="1" applyAlignment="1">
      <alignment horizontal="right"/>
    </xf>
    <xf numFmtId="1" fontId="78" fillId="15" borderId="12" xfId="0" applyNumberFormat="1" applyFont="1" applyFill="1" applyBorder="1" applyAlignment="1">
      <alignment horizontal="center"/>
    </xf>
    <xf numFmtId="1" fontId="78" fillId="15" borderId="10" xfId="0" applyNumberFormat="1" applyFont="1" applyFill="1" applyBorder="1" applyAlignment="1">
      <alignment horizontal="center"/>
    </xf>
    <xf numFmtId="1" fontId="77" fillId="15" borderId="12" xfId="0" applyNumberFormat="1" applyFont="1" applyFill="1" applyBorder="1" applyAlignment="1">
      <alignment horizontal="right"/>
    </xf>
    <xf numFmtId="1" fontId="78" fillId="15" borderId="12" xfId="0" applyNumberFormat="1" applyFont="1" applyFill="1" applyBorder="1" applyAlignment="1">
      <alignment horizontal="center"/>
    </xf>
    <xf numFmtId="1" fontId="78" fillId="0" borderId="0" xfId="0" applyNumberFormat="1" applyFont="1" applyFill="1" applyBorder="1" applyAlignment="1">
      <alignment horizontal="right"/>
    </xf>
    <xf numFmtId="1" fontId="78" fillId="0" borderId="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7"/>
  <sheetViews>
    <sheetView tabSelected="1" zoomScale="80" zoomScaleNormal="80" zoomScalePageLayoutView="0" workbookViewId="0" topLeftCell="A1">
      <selection activeCell="F8" sqref="F8"/>
    </sheetView>
  </sheetViews>
  <sheetFormatPr defaultColWidth="11.421875" defaultRowHeight="15"/>
  <cols>
    <col min="1" max="1" width="7.00390625" style="1" customWidth="1"/>
    <col min="2" max="2" width="6.7109375" style="197" customWidth="1"/>
    <col min="3" max="3" width="6.140625" style="1" customWidth="1"/>
    <col min="4" max="4" width="6.00390625" style="1" customWidth="1"/>
    <col min="5" max="5" width="4.28125" style="1" hidden="1" customWidth="1"/>
    <col min="6" max="6" width="5.8515625" style="1" customWidth="1"/>
    <col min="7" max="7" width="6.7109375" style="1" customWidth="1"/>
    <col min="8" max="8" width="6.28125" style="1" customWidth="1"/>
    <col min="9" max="9" width="5.28125" style="1" customWidth="1"/>
    <col min="10" max="10" width="6.421875" style="1" customWidth="1"/>
    <col min="11" max="11" width="5.8515625" style="1" customWidth="1"/>
    <col min="12" max="12" width="5.57421875" style="1" customWidth="1"/>
    <col min="13" max="13" width="5.421875" style="1" customWidth="1"/>
    <col min="14" max="14" width="2.140625" style="1" customWidth="1"/>
    <col min="15" max="15" width="2.421875" style="1" customWidth="1"/>
    <col min="16" max="16" width="5.7109375" style="1" customWidth="1"/>
    <col min="17" max="17" width="5.140625" style="1" customWidth="1"/>
    <col min="18" max="18" width="7.00390625" style="1" customWidth="1"/>
    <col min="19" max="19" width="6.140625" style="1" customWidth="1"/>
    <col min="20" max="20" width="5.8515625" style="1" customWidth="1"/>
    <col min="21" max="22" width="6.140625" style="1" customWidth="1"/>
    <col min="23" max="23" width="7.421875" style="1" customWidth="1"/>
    <col min="24" max="25" width="7.140625" style="1" customWidth="1"/>
    <col min="26" max="26" width="6.7109375" style="1" customWidth="1"/>
    <col min="27" max="27" width="7.8515625" style="3" customWidth="1"/>
    <col min="28" max="28" width="7.7109375" style="4" customWidth="1"/>
    <col min="29" max="29" width="7.140625" style="5" customWidth="1"/>
    <col min="30" max="30" width="4.00390625" style="6" customWidth="1"/>
    <col min="31" max="31" width="2.7109375" style="4" customWidth="1"/>
    <col min="32" max="32" width="2.7109375" style="1" customWidth="1"/>
    <col min="33" max="33" width="3.421875" style="1" customWidth="1"/>
    <col min="34" max="34" width="2.57421875" style="1" customWidth="1"/>
    <col min="35" max="35" width="4.8515625" style="1" customWidth="1"/>
    <col min="36" max="36" width="6.140625" style="1" customWidth="1"/>
    <col min="37" max="37" width="4.00390625" style="1" customWidth="1"/>
    <col min="38" max="38" width="6.00390625" style="1" customWidth="1"/>
    <col min="39" max="39" width="4.421875" style="1" customWidth="1"/>
    <col min="40" max="40" width="3.8515625" style="1" customWidth="1"/>
    <col min="41" max="16384" width="11.421875" style="1" customWidth="1"/>
  </cols>
  <sheetData>
    <row r="1" spans="3:31" ht="11.25">
      <c r="C1" s="161">
        <v>2020</v>
      </c>
      <c r="D1" s="75">
        <v>2019</v>
      </c>
      <c r="E1" s="75"/>
      <c r="F1" s="75">
        <v>2018</v>
      </c>
      <c r="G1" s="158"/>
      <c r="Z1" s="3"/>
      <c r="AA1" s="4"/>
      <c r="AB1" s="5"/>
      <c r="AC1" s="6"/>
      <c r="AD1" s="4"/>
      <c r="AE1" s="1"/>
    </row>
    <row r="2" spans="2:31" ht="11.25">
      <c r="B2" s="197" t="s">
        <v>94</v>
      </c>
      <c r="C2" s="75"/>
      <c r="D2" s="75"/>
      <c r="E2" s="75"/>
      <c r="F2" s="157"/>
      <c r="G2" s="159" t="s">
        <v>93</v>
      </c>
      <c r="Z2" s="3"/>
      <c r="AA2" s="4"/>
      <c r="AB2" s="5"/>
      <c r="AC2" s="6"/>
      <c r="AD2" s="4"/>
      <c r="AE2" s="1"/>
    </row>
    <row r="3" spans="2:31" ht="16.5" customHeight="1">
      <c r="B3" s="198" t="s">
        <v>0</v>
      </c>
      <c r="C3" s="319"/>
      <c r="D3" s="322"/>
      <c r="E3" s="322"/>
      <c r="F3" s="323"/>
      <c r="G3" s="160"/>
      <c r="H3" s="2" t="s">
        <v>58</v>
      </c>
      <c r="W3" s="3"/>
      <c r="AA3" s="1"/>
      <c r="AB3" s="1"/>
      <c r="AE3" s="1"/>
    </row>
    <row r="4" spans="2:31" ht="16.5" customHeight="1" thickBot="1">
      <c r="B4" s="198" t="s">
        <v>90</v>
      </c>
      <c r="C4" s="319"/>
      <c r="D4" s="319"/>
      <c r="E4" s="319"/>
      <c r="F4" s="319"/>
      <c r="G4" s="160"/>
      <c r="H4" s="2"/>
      <c r="AA4" s="1"/>
      <c r="AB4" s="1"/>
      <c r="AE4" s="1"/>
    </row>
    <row r="5" spans="2:31" ht="15.75" customHeight="1">
      <c r="B5" s="198" t="s">
        <v>1</v>
      </c>
      <c r="C5" s="320"/>
      <c r="D5" s="322"/>
      <c r="E5" s="322"/>
      <c r="F5" s="323"/>
      <c r="G5" s="160"/>
      <c r="I5" s="230" t="s">
        <v>85</v>
      </c>
      <c r="J5" s="231"/>
      <c r="K5" s="231"/>
      <c r="L5" s="231"/>
      <c r="M5" s="231"/>
      <c r="N5" s="231"/>
      <c r="O5" s="231"/>
      <c r="P5" s="231"/>
      <c r="Q5" s="232"/>
      <c r="R5" s="316"/>
      <c r="S5" s="317"/>
      <c r="T5" s="317"/>
      <c r="U5" s="317"/>
      <c r="V5" s="318"/>
      <c r="W5" s="318"/>
      <c r="Y5" s="3"/>
      <c r="AA5" s="1"/>
      <c r="AB5" s="1"/>
      <c r="AD5" s="1"/>
      <c r="AE5" s="1"/>
    </row>
    <row r="6" spans="2:35" ht="16.5" thickBot="1">
      <c r="B6" s="198" t="s">
        <v>2</v>
      </c>
      <c r="C6" s="321"/>
      <c r="D6" s="322"/>
      <c r="E6" s="322"/>
      <c r="F6" s="323"/>
      <c r="G6" s="160"/>
      <c r="I6" s="233"/>
      <c r="J6" s="234"/>
      <c r="K6" s="234"/>
      <c r="L6" s="234"/>
      <c r="M6" s="234"/>
      <c r="N6" s="234"/>
      <c r="O6" s="234"/>
      <c r="P6" s="234"/>
      <c r="Q6" s="235"/>
      <c r="Z6" s="3"/>
      <c r="AA6" s="4"/>
      <c r="AB6" s="5"/>
      <c r="AC6" s="6"/>
      <c r="AD6" s="4"/>
      <c r="AE6" s="1"/>
      <c r="AI6" s="1" t="s">
        <v>77</v>
      </c>
    </row>
    <row r="7" spans="2:31" ht="18.75">
      <c r="B7" s="198" t="s">
        <v>76</v>
      </c>
      <c r="C7" s="324"/>
      <c r="D7" s="325"/>
      <c r="E7" s="325"/>
      <c r="F7" s="325"/>
      <c r="G7" s="137"/>
      <c r="I7" s="130"/>
      <c r="J7" s="130"/>
      <c r="K7" s="130"/>
      <c r="L7" s="143"/>
      <c r="M7" s="130"/>
      <c r="N7" s="130"/>
      <c r="O7" s="130"/>
      <c r="P7" s="130"/>
      <c r="Q7" s="130"/>
      <c r="Z7" s="3"/>
      <c r="AA7" s="4"/>
      <c r="AB7" s="5"/>
      <c r="AC7" s="6"/>
      <c r="AD7" s="4"/>
      <c r="AE7" s="1"/>
    </row>
    <row r="8" spans="2:31" ht="16.5" thickBot="1">
      <c r="B8" s="199"/>
      <c r="C8" s="76"/>
      <c r="D8" s="326"/>
      <c r="E8" s="83"/>
      <c r="F8" s="327" t="s">
        <v>96</v>
      </c>
      <c r="G8" s="137">
        <v>3</v>
      </c>
      <c r="L8" s="214">
        <v>3</v>
      </c>
      <c r="R8" s="214">
        <v>3</v>
      </c>
      <c r="W8" s="214">
        <v>3</v>
      </c>
      <c r="Z8" s="3"/>
      <c r="AA8" s="4"/>
      <c r="AB8" s="5"/>
      <c r="AC8" s="6"/>
      <c r="AD8" s="4"/>
      <c r="AE8" s="1"/>
    </row>
    <row r="9" spans="2:36" ht="15.75" customHeight="1">
      <c r="B9" s="236" t="s">
        <v>3</v>
      </c>
      <c r="C9" s="237"/>
      <c r="D9" s="237"/>
      <c r="E9" s="237"/>
      <c r="F9" s="237"/>
      <c r="G9" s="238"/>
      <c r="H9" s="236" t="s">
        <v>4</v>
      </c>
      <c r="I9" s="237"/>
      <c r="J9" s="237"/>
      <c r="K9" s="237"/>
      <c r="L9" s="238"/>
      <c r="M9" s="236" t="s">
        <v>5</v>
      </c>
      <c r="N9" s="237"/>
      <c r="O9" s="237"/>
      <c r="P9" s="237"/>
      <c r="Q9" s="237"/>
      <c r="R9" s="238"/>
      <c r="S9" s="236" t="s">
        <v>6</v>
      </c>
      <c r="T9" s="239"/>
      <c r="U9" s="239"/>
      <c r="V9" s="239"/>
      <c r="W9" s="239"/>
      <c r="X9" s="240" t="s">
        <v>60</v>
      </c>
      <c r="Y9" s="242" t="s">
        <v>79</v>
      </c>
      <c r="Z9" s="244" t="s">
        <v>59</v>
      </c>
      <c r="AA9" s="244" t="s">
        <v>7</v>
      </c>
      <c r="AB9" s="249" t="s">
        <v>8</v>
      </c>
      <c r="AC9" s="251" t="s">
        <v>9</v>
      </c>
      <c r="AD9" s="254" t="s">
        <v>10</v>
      </c>
      <c r="AE9" s="255"/>
      <c r="AF9" s="255"/>
      <c r="AG9" s="255"/>
      <c r="AH9" s="255"/>
      <c r="AI9" s="114"/>
      <c r="AJ9" s="111"/>
    </row>
    <row r="10" spans="1:36" ht="15">
      <c r="A10" s="7" t="s">
        <v>11</v>
      </c>
      <c r="B10" s="303">
        <v>5</v>
      </c>
      <c r="C10" s="304"/>
      <c r="D10" s="304"/>
      <c r="E10" s="305"/>
      <c r="F10" s="260" t="s">
        <v>12</v>
      </c>
      <c r="G10" s="261"/>
      <c r="H10" s="306">
        <v>6</v>
      </c>
      <c r="I10" s="307"/>
      <c r="J10" s="308"/>
      <c r="K10" s="8" t="s">
        <v>12</v>
      </c>
      <c r="L10" s="9"/>
      <c r="M10" s="309">
        <v>5</v>
      </c>
      <c r="N10" s="310"/>
      <c r="O10" s="310"/>
      <c r="P10" s="311"/>
      <c r="Q10" s="260" t="s">
        <v>12</v>
      </c>
      <c r="R10" s="262"/>
      <c r="S10" s="312">
        <v>5</v>
      </c>
      <c r="T10" s="313"/>
      <c r="U10" s="313"/>
      <c r="V10" s="263" t="s">
        <v>12</v>
      </c>
      <c r="W10" s="264"/>
      <c r="X10" s="241"/>
      <c r="Y10" s="243"/>
      <c r="Z10" s="245"/>
      <c r="AA10" s="247"/>
      <c r="AB10" s="250"/>
      <c r="AC10" s="252"/>
      <c r="AD10" s="256"/>
      <c r="AE10" s="257"/>
      <c r="AF10" s="257"/>
      <c r="AG10" s="257"/>
      <c r="AH10" s="257"/>
      <c r="AI10" s="115"/>
      <c r="AJ10" s="112"/>
    </row>
    <row r="11" spans="1:36" ht="15.75" thickBot="1">
      <c r="A11" s="7" t="s">
        <v>13</v>
      </c>
      <c r="B11" s="265">
        <v>144</v>
      </c>
      <c r="C11" s="266"/>
      <c r="D11" s="266"/>
      <c r="E11" s="267"/>
      <c r="F11" s="268">
        <f>B11/B10</f>
        <v>28.8</v>
      </c>
      <c r="G11" s="269"/>
      <c r="H11" s="270">
        <v>155</v>
      </c>
      <c r="I11" s="271"/>
      <c r="J11" s="272"/>
      <c r="K11" s="268">
        <f>H11/H10</f>
        <v>25.833333333333332</v>
      </c>
      <c r="L11" s="273"/>
      <c r="M11" s="274">
        <v>128</v>
      </c>
      <c r="N11" s="275"/>
      <c r="O11" s="275"/>
      <c r="P11" s="276"/>
      <c r="Q11" s="268">
        <f>M11/M10</f>
        <v>25.6</v>
      </c>
      <c r="R11" s="273"/>
      <c r="S11" s="277">
        <v>127</v>
      </c>
      <c r="T11" s="278"/>
      <c r="U11" s="278"/>
      <c r="V11" s="279">
        <f>S11/S10</f>
        <v>25.4</v>
      </c>
      <c r="W11" s="280"/>
      <c r="X11" s="227">
        <v>11</v>
      </c>
      <c r="Y11" s="132"/>
      <c r="Z11" s="246"/>
      <c r="AA11" s="248"/>
      <c r="AB11" s="248"/>
      <c r="AC11" s="253"/>
      <c r="AD11" s="258"/>
      <c r="AE11" s="259"/>
      <c r="AF11" s="259"/>
      <c r="AG11" s="259"/>
      <c r="AH11" s="259"/>
      <c r="AI11" s="213" t="s">
        <v>69</v>
      </c>
      <c r="AJ11" s="212" t="s">
        <v>68</v>
      </c>
    </row>
    <row r="12" spans="1:36" s="81" customFormat="1" ht="21">
      <c r="A12" s="79"/>
      <c r="B12" s="200" t="s">
        <v>14</v>
      </c>
      <c r="C12" s="85" t="s">
        <v>15</v>
      </c>
      <c r="D12" s="86" t="s">
        <v>67</v>
      </c>
      <c r="E12" s="85" t="s">
        <v>17</v>
      </c>
      <c r="F12" s="85" t="s">
        <v>18</v>
      </c>
      <c r="G12" s="138" t="s">
        <v>16</v>
      </c>
      <c r="H12" s="84" t="s">
        <v>14</v>
      </c>
      <c r="I12" s="85" t="s">
        <v>15</v>
      </c>
      <c r="J12" s="86" t="s">
        <v>67</v>
      </c>
      <c r="K12" s="85" t="s">
        <v>18</v>
      </c>
      <c r="L12" s="138" t="s">
        <v>16</v>
      </c>
      <c r="M12" s="84" t="s">
        <v>14</v>
      </c>
      <c r="N12" s="281" t="s">
        <v>15</v>
      </c>
      <c r="O12" s="282"/>
      <c r="P12" s="86" t="s">
        <v>67</v>
      </c>
      <c r="Q12" s="85" t="s">
        <v>18</v>
      </c>
      <c r="R12" s="138" t="s">
        <v>16</v>
      </c>
      <c r="S12" s="84" t="s">
        <v>14</v>
      </c>
      <c r="T12" s="85" t="s">
        <v>15</v>
      </c>
      <c r="U12" s="86" t="s">
        <v>19</v>
      </c>
      <c r="V12" s="85" t="s">
        <v>18</v>
      </c>
      <c r="W12" s="146" t="s">
        <v>16</v>
      </c>
      <c r="X12" s="86"/>
      <c r="Y12" s="86"/>
      <c r="Z12" s="87"/>
      <c r="AA12" s="72"/>
      <c r="AB12" s="88"/>
      <c r="AC12" s="72"/>
      <c r="AD12" s="80"/>
      <c r="AE12" s="80"/>
      <c r="AF12" s="80"/>
      <c r="AG12" s="80"/>
      <c r="AH12" s="80"/>
      <c r="AI12" s="116"/>
      <c r="AJ12" s="113"/>
    </row>
    <row r="13" spans="1:36" ht="12.75">
      <c r="A13" s="12" t="s">
        <v>20</v>
      </c>
      <c r="B13" s="201">
        <v>4.5</v>
      </c>
      <c r="C13" s="14">
        <f>B10</f>
        <v>5</v>
      </c>
      <c r="D13" s="11">
        <f>SUM(B13*C13)</f>
        <v>22.5</v>
      </c>
      <c r="E13" s="15"/>
      <c r="F13" s="15">
        <v>0</v>
      </c>
      <c r="G13" s="139">
        <f>SUM(B13*C13)+E13+F13</f>
        <v>22.5</v>
      </c>
      <c r="H13" s="73">
        <v>4.5</v>
      </c>
      <c r="I13" s="14">
        <f>$H$10</f>
        <v>6</v>
      </c>
      <c r="J13" s="11">
        <f>SUM(H13*I13)</f>
        <v>27</v>
      </c>
      <c r="K13" s="315">
        <v>0</v>
      </c>
      <c r="L13" s="139">
        <f>(H13*I13)+K13</f>
        <v>27</v>
      </c>
      <c r="M13" s="18">
        <v>4.5</v>
      </c>
      <c r="N13" s="283">
        <v>5</v>
      </c>
      <c r="O13" s="284"/>
      <c r="P13" s="11">
        <f>(N13*M13)</f>
        <v>22.5</v>
      </c>
      <c r="Q13" s="15">
        <v>0</v>
      </c>
      <c r="R13" s="139">
        <f>(P13)+Q13</f>
        <v>22.5</v>
      </c>
      <c r="S13" s="18">
        <v>4</v>
      </c>
      <c r="T13" s="215">
        <f>$S$10</f>
        <v>5</v>
      </c>
      <c r="U13" s="19">
        <f>S13*T13</f>
        <v>20</v>
      </c>
      <c r="V13" s="15">
        <v>0</v>
      </c>
      <c r="W13" s="147">
        <f>U13+V13</f>
        <v>20</v>
      </c>
      <c r="X13" s="11"/>
      <c r="Y13" s="11">
        <f>D13+J13+P13+U13</f>
        <v>92</v>
      </c>
      <c r="Z13" s="11">
        <f>SUM(G13+L13+R13+W13)</f>
        <v>92</v>
      </c>
      <c r="AA13" s="21"/>
      <c r="AB13" s="22"/>
      <c r="AC13" s="11"/>
      <c r="AD13" s="4"/>
      <c r="AF13" s="4"/>
      <c r="AG13" s="4"/>
      <c r="AH13" s="4"/>
      <c r="AI13" s="117"/>
      <c r="AJ13" s="112"/>
    </row>
    <row r="14" spans="1:36" ht="12.75">
      <c r="A14" s="12" t="s">
        <v>21</v>
      </c>
      <c r="B14" s="202"/>
      <c r="C14" s="24"/>
      <c r="D14" s="25"/>
      <c r="E14" s="26"/>
      <c r="F14" s="26"/>
      <c r="G14" s="140"/>
      <c r="H14" s="27">
        <v>1</v>
      </c>
      <c r="I14" s="14">
        <v>2</v>
      </c>
      <c r="J14" s="10">
        <f>SUM(H14*I14)</f>
        <v>2</v>
      </c>
      <c r="K14" s="15">
        <v>0</v>
      </c>
      <c r="L14" s="140">
        <f>(H14*I14)+K14</f>
        <v>2</v>
      </c>
      <c r="M14" s="17">
        <v>2</v>
      </c>
      <c r="N14" s="283">
        <v>2</v>
      </c>
      <c r="O14" s="284"/>
      <c r="P14" s="11">
        <f>(N14*M14)</f>
        <v>4</v>
      </c>
      <c r="Q14" s="21"/>
      <c r="R14" s="139">
        <f>(P14)+Q14</f>
        <v>4</v>
      </c>
      <c r="S14" s="17">
        <v>2</v>
      </c>
      <c r="T14" s="215">
        <v>1</v>
      </c>
      <c r="U14" s="19">
        <f aca="true" t="shared" si="0" ref="U14:U43">S14*T14</f>
        <v>2</v>
      </c>
      <c r="V14" s="20"/>
      <c r="W14" s="147">
        <f>U14+V14</f>
        <v>2</v>
      </c>
      <c r="X14" s="11"/>
      <c r="Y14" s="228">
        <f>J14+P14+U14+U15+K14</f>
        <v>10</v>
      </c>
      <c r="Z14" s="11">
        <f>SUM(G14+L14+R14+W14+K14)</f>
        <v>8</v>
      </c>
      <c r="AA14" s="11"/>
      <c r="AB14" s="22"/>
      <c r="AC14" s="11"/>
      <c r="AD14" s="4"/>
      <c r="AF14" s="4"/>
      <c r="AG14" s="4"/>
      <c r="AH14" s="4"/>
      <c r="AI14" s="117"/>
      <c r="AJ14" s="112"/>
    </row>
    <row r="15" spans="1:36" ht="12.75">
      <c r="A15" s="12" t="s">
        <v>22</v>
      </c>
      <c r="B15" s="202"/>
      <c r="C15" s="24"/>
      <c r="D15" s="25"/>
      <c r="E15" s="26"/>
      <c r="F15" s="26"/>
      <c r="G15" s="140"/>
      <c r="H15" s="28"/>
      <c r="I15" s="24"/>
      <c r="J15" s="25"/>
      <c r="K15" s="26"/>
      <c r="L15" s="140"/>
      <c r="M15" s="29"/>
      <c r="N15" s="285"/>
      <c r="O15" s="286"/>
      <c r="P15" s="30"/>
      <c r="Q15" s="26"/>
      <c r="R15" s="139"/>
      <c r="S15" s="17">
        <v>2</v>
      </c>
      <c r="T15" s="215">
        <v>1</v>
      </c>
      <c r="U15" s="19">
        <f t="shared" si="0"/>
        <v>2</v>
      </c>
      <c r="V15" s="20"/>
      <c r="W15" s="147">
        <f>U15+V15</f>
        <v>2</v>
      </c>
      <c r="X15" s="11"/>
      <c r="Y15" s="11"/>
      <c r="Z15" s="11">
        <f>SUM(G15+L15+R15+W15)</f>
        <v>2</v>
      </c>
      <c r="AA15" s="21"/>
      <c r="AB15" s="22"/>
      <c r="AC15" s="21"/>
      <c r="AD15" s="229" t="s">
        <v>83</v>
      </c>
      <c r="AE15" s="229" t="s">
        <v>83</v>
      </c>
      <c r="AF15" s="4" t="s">
        <v>84</v>
      </c>
      <c r="AG15" s="4" t="s">
        <v>84</v>
      </c>
      <c r="AH15" s="4" t="s">
        <v>84</v>
      </c>
      <c r="AI15" s="117"/>
      <c r="AJ15" s="112"/>
    </row>
    <row r="16" spans="1:36" ht="12.75">
      <c r="A16" s="31" t="s">
        <v>23</v>
      </c>
      <c r="B16" s="203"/>
      <c r="C16" s="33"/>
      <c r="D16" s="34"/>
      <c r="E16" s="35"/>
      <c r="F16" s="35"/>
      <c r="G16" s="140"/>
      <c r="H16" s="36"/>
      <c r="I16" s="33"/>
      <c r="J16" s="34"/>
      <c r="K16" s="35"/>
      <c r="L16" s="140"/>
      <c r="M16" s="37"/>
      <c r="N16" s="287"/>
      <c r="O16" s="288"/>
      <c r="P16" s="38"/>
      <c r="Q16" s="35"/>
      <c r="R16" s="139"/>
      <c r="S16" s="39"/>
      <c r="T16" s="216"/>
      <c r="U16" s="40"/>
      <c r="V16" s="41"/>
      <c r="W16" s="147"/>
      <c r="X16" s="42"/>
      <c r="Y16" s="42"/>
      <c r="Z16" s="42"/>
      <c r="AA16" s="38">
        <f>SUM(Z13+Z14+Z15)</f>
        <v>102</v>
      </c>
      <c r="AB16" s="34">
        <f>SUM(AD16:AH16)</f>
        <v>87</v>
      </c>
      <c r="AC16" s="78">
        <f>SUM(AA16-AB16)</f>
        <v>15</v>
      </c>
      <c r="AD16" s="43">
        <v>15</v>
      </c>
      <c r="AE16" s="44">
        <v>18</v>
      </c>
      <c r="AF16" s="44">
        <v>18</v>
      </c>
      <c r="AG16" s="44">
        <v>18</v>
      </c>
      <c r="AH16" s="44">
        <v>18</v>
      </c>
      <c r="AI16" s="225">
        <f>AC16-AJ16</f>
        <v>6</v>
      </c>
      <c r="AJ16" s="154">
        <v>9</v>
      </c>
    </row>
    <row r="17" spans="1:36" ht="12.75">
      <c r="A17" s="12" t="s">
        <v>24</v>
      </c>
      <c r="B17" s="204">
        <v>3</v>
      </c>
      <c r="C17" s="14">
        <f>B10</f>
        <v>5</v>
      </c>
      <c r="D17" s="10">
        <f>SUM(B17*C17)</f>
        <v>15</v>
      </c>
      <c r="E17" s="21"/>
      <c r="F17" s="15">
        <v>0</v>
      </c>
      <c r="G17" s="140">
        <f>SUM(B17*C17)+E17+F17</f>
        <v>15</v>
      </c>
      <c r="H17" s="27">
        <v>3</v>
      </c>
      <c r="I17" s="14">
        <f>$H$10</f>
        <v>6</v>
      </c>
      <c r="J17" s="10">
        <f>SUM(H17*I17)</f>
        <v>18</v>
      </c>
      <c r="K17" s="15">
        <v>0</v>
      </c>
      <c r="L17" s="139">
        <f>(H17*I17)+K17</f>
        <v>18</v>
      </c>
      <c r="M17" s="17">
        <v>3</v>
      </c>
      <c r="N17" s="283">
        <v>5</v>
      </c>
      <c r="O17" s="284"/>
      <c r="P17" s="11">
        <f>(N17*M17)</f>
        <v>15</v>
      </c>
      <c r="Q17" s="15">
        <v>0</v>
      </c>
      <c r="R17" s="139">
        <f>(P17)+Q17</f>
        <v>15</v>
      </c>
      <c r="S17" s="18">
        <v>3.5</v>
      </c>
      <c r="T17" s="215">
        <f>$S$10</f>
        <v>5</v>
      </c>
      <c r="U17" s="19">
        <f t="shared" si="0"/>
        <v>17.5</v>
      </c>
      <c r="V17" s="15">
        <v>0</v>
      </c>
      <c r="W17" s="147">
        <f>U17+V17</f>
        <v>17.5</v>
      </c>
      <c r="X17" s="11"/>
      <c r="Y17" s="133">
        <f>D17+J17+P17+U17</f>
        <v>65.5</v>
      </c>
      <c r="Z17" s="45">
        <f>SUM(G17+L17+R17+W17+X17)</f>
        <v>65.5</v>
      </c>
      <c r="AA17" s="224"/>
      <c r="AB17" s="46"/>
      <c r="AC17" s="224"/>
      <c r="AD17" s="4"/>
      <c r="AF17" s="4"/>
      <c r="AG17" s="4"/>
      <c r="AH17" s="4"/>
      <c r="AI17" s="117"/>
      <c r="AJ17" s="112"/>
    </row>
    <row r="18" spans="1:36" ht="12.75">
      <c r="A18" s="31" t="s">
        <v>24</v>
      </c>
      <c r="B18" s="205"/>
      <c r="C18" s="33"/>
      <c r="D18" s="34"/>
      <c r="E18" s="35"/>
      <c r="F18" s="35"/>
      <c r="G18" s="140"/>
      <c r="H18" s="36"/>
      <c r="I18" s="33"/>
      <c r="J18" s="34"/>
      <c r="K18" s="33"/>
      <c r="L18" s="140"/>
      <c r="M18" s="37"/>
      <c r="N18" s="287"/>
      <c r="O18" s="288"/>
      <c r="P18" s="38"/>
      <c r="Q18" s="35"/>
      <c r="R18" s="139"/>
      <c r="S18" s="39"/>
      <c r="T18" s="216"/>
      <c r="U18" s="40"/>
      <c r="V18" s="41"/>
      <c r="W18" s="147"/>
      <c r="X18" s="42"/>
      <c r="Y18" s="42"/>
      <c r="Z18" s="42"/>
      <c r="AA18" s="38">
        <f>SUM(G17+L17+R17+W17+X17)</f>
        <v>65.5</v>
      </c>
      <c r="AB18" s="34">
        <f>SUM(AD18:AG18)</f>
        <v>54</v>
      </c>
      <c r="AC18" s="78">
        <f>SUM(AA18-AB18)</f>
        <v>11.5</v>
      </c>
      <c r="AD18" s="43">
        <v>18</v>
      </c>
      <c r="AE18" s="44">
        <v>18</v>
      </c>
      <c r="AF18" s="44">
        <v>18</v>
      </c>
      <c r="AG18" s="47"/>
      <c r="AH18" s="47"/>
      <c r="AI18" s="226">
        <f>AC18-AJ18</f>
        <v>11.5</v>
      </c>
      <c r="AJ18" s="124">
        <v>0</v>
      </c>
    </row>
    <row r="19" spans="1:36" ht="12.75">
      <c r="A19" s="12" t="s">
        <v>25</v>
      </c>
      <c r="B19" s="204">
        <v>4</v>
      </c>
      <c r="C19" s="14">
        <v>4</v>
      </c>
      <c r="D19" s="10">
        <f>SUM(B19*C19)</f>
        <v>16</v>
      </c>
      <c r="E19" s="21"/>
      <c r="F19" s="21"/>
      <c r="G19" s="140">
        <f>SUM(B19*C19)+(E19*C19)+F19</f>
        <v>16</v>
      </c>
      <c r="H19" s="27">
        <v>3</v>
      </c>
      <c r="I19" s="14">
        <v>5</v>
      </c>
      <c r="J19" s="10">
        <f>SUM(H19*I19)</f>
        <v>15</v>
      </c>
      <c r="K19" s="14"/>
      <c r="L19" s="140">
        <f>(H19*I19)+K19</f>
        <v>15</v>
      </c>
      <c r="M19" s="17">
        <v>3</v>
      </c>
      <c r="N19" s="283">
        <v>4</v>
      </c>
      <c r="O19" s="284"/>
      <c r="P19" s="11">
        <f>(N19*M19)</f>
        <v>12</v>
      </c>
      <c r="Q19" s="14"/>
      <c r="R19" s="139">
        <f>(P19)+Q19</f>
        <v>12</v>
      </c>
      <c r="S19" s="17">
        <v>3</v>
      </c>
      <c r="T19" s="215">
        <v>4</v>
      </c>
      <c r="U19" s="19">
        <f t="shared" si="0"/>
        <v>12</v>
      </c>
      <c r="V19" s="20"/>
      <c r="W19" s="147">
        <f>U19</f>
        <v>12</v>
      </c>
      <c r="X19" s="11"/>
      <c r="Y19" s="11"/>
      <c r="Z19" s="11">
        <f>SUM(G19+L19+R19+W19+X19)</f>
        <v>55</v>
      </c>
      <c r="AA19" s="71"/>
      <c r="AB19" s="48"/>
      <c r="AC19" s="71"/>
      <c r="AD19" s="49"/>
      <c r="AE19" s="49"/>
      <c r="AF19" s="49"/>
      <c r="AG19" s="49"/>
      <c r="AH19" s="49"/>
      <c r="AI19" s="118"/>
      <c r="AJ19" s="112"/>
    </row>
    <row r="20" spans="1:36" ht="12.75">
      <c r="A20" s="12" t="s">
        <v>57</v>
      </c>
      <c r="B20" s="201">
        <v>2</v>
      </c>
      <c r="C20" s="14">
        <v>1</v>
      </c>
      <c r="D20" s="10">
        <f>SUM(B20*C20)</f>
        <v>2</v>
      </c>
      <c r="E20" s="21"/>
      <c r="F20" s="21"/>
      <c r="G20" s="140">
        <f>SUM(B20*C20)+(E20*C20)+F20</f>
        <v>2</v>
      </c>
      <c r="H20" s="13">
        <v>2.5</v>
      </c>
      <c r="I20" s="152">
        <v>1</v>
      </c>
      <c r="J20" s="11">
        <f>SUM(H20*I20)</f>
        <v>2.5</v>
      </c>
      <c r="K20" s="14"/>
      <c r="L20" s="140">
        <f>(H20*I20)+K20</f>
        <v>2.5</v>
      </c>
      <c r="M20" s="18">
        <v>2.5</v>
      </c>
      <c r="N20" s="289">
        <v>1</v>
      </c>
      <c r="O20" s="290"/>
      <c r="P20" s="77">
        <f>M20*N20</f>
        <v>2.5</v>
      </c>
      <c r="Q20" s="14"/>
      <c r="R20" s="139">
        <f>(P20)+Q20</f>
        <v>2.5</v>
      </c>
      <c r="S20" s="18">
        <v>2.5</v>
      </c>
      <c r="T20" s="217">
        <v>1</v>
      </c>
      <c r="U20" s="19">
        <f t="shared" si="0"/>
        <v>2.5</v>
      </c>
      <c r="V20" s="20"/>
      <c r="W20" s="147">
        <f>U20</f>
        <v>2.5</v>
      </c>
      <c r="X20" s="11"/>
      <c r="Y20" s="11"/>
      <c r="Z20" s="11">
        <f>G20+L20+R20+W20</f>
        <v>9.5</v>
      </c>
      <c r="AA20" s="71"/>
      <c r="AB20" s="48"/>
      <c r="AC20" s="224"/>
      <c r="AD20" s="49"/>
      <c r="AE20" s="49"/>
      <c r="AF20" s="49"/>
      <c r="AG20" s="49"/>
      <c r="AH20" s="49"/>
      <c r="AI20" s="118"/>
      <c r="AJ20" s="112"/>
    </row>
    <row r="21" spans="1:36" ht="14.25" customHeight="1">
      <c r="A21" s="12" t="s">
        <v>26</v>
      </c>
      <c r="B21" s="206"/>
      <c r="C21" s="24"/>
      <c r="D21" s="25"/>
      <c r="E21" s="26"/>
      <c r="F21" s="26"/>
      <c r="G21" s="140"/>
      <c r="H21" s="28"/>
      <c r="I21" s="24"/>
      <c r="J21" s="25"/>
      <c r="K21" s="26"/>
      <c r="L21" s="140"/>
      <c r="M21" s="28"/>
      <c r="N21" s="291"/>
      <c r="O21" s="292"/>
      <c r="P21" s="26"/>
      <c r="Q21" s="26"/>
      <c r="R21" s="139">
        <f>(P21)+Q21</f>
        <v>0</v>
      </c>
      <c r="S21" s="17">
        <v>1</v>
      </c>
      <c r="T21" s="215">
        <v>1</v>
      </c>
      <c r="U21" s="19"/>
      <c r="V21" s="15">
        <v>0</v>
      </c>
      <c r="W21" s="147">
        <f>U21+V21</f>
        <v>0</v>
      </c>
      <c r="X21" s="11"/>
      <c r="Y21" s="11"/>
      <c r="Z21" s="11">
        <f>SUM(G21+L21+R21+W21+X21)</f>
        <v>0</v>
      </c>
      <c r="AA21" s="11"/>
      <c r="AB21" s="11"/>
      <c r="AC21" s="70"/>
      <c r="AD21" s="49"/>
      <c r="AE21" s="49"/>
      <c r="AF21" s="49"/>
      <c r="AG21" s="49"/>
      <c r="AH21" s="49"/>
      <c r="AI21" s="118"/>
      <c r="AJ21" s="112"/>
    </row>
    <row r="22" spans="1:36" ht="14.25" customHeight="1">
      <c r="A22" s="31" t="s">
        <v>27</v>
      </c>
      <c r="B22" s="205"/>
      <c r="C22" s="33"/>
      <c r="D22" s="34"/>
      <c r="E22" s="35"/>
      <c r="F22" s="35"/>
      <c r="G22" s="140"/>
      <c r="H22" s="36"/>
      <c r="I22" s="33"/>
      <c r="J22" s="34"/>
      <c r="K22" s="35"/>
      <c r="L22" s="140"/>
      <c r="M22" s="37"/>
      <c r="N22" s="287"/>
      <c r="O22" s="288"/>
      <c r="P22" s="34"/>
      <c r="Q22" s="35"/>
      <c r="R22" s="140"/>
      <c r="S22" s="37"/>
      <c r="T22" s="216"/>
      <c r="U22" s="40"/>
      <c r="V22" s="41"/>
      <c r="W22" s="147"/>
      <c r="X22" s="38"/>
      <c r="Y22" s="38">
        <f>D19+D20+J19+J20+P19+P20+U19+U20</f>
        <v>64.5</v>
      </c>
      <c r="Z22" s="38"/>
      <c r="AA22" s="38">
        <f>SUM(Z19:Z21)</f>
        <v>64.5</v>
      </c>
      <c r="AB22" s="34">
        <f>SUM(AD22:AH22)</f>
        <v>45</v>
      </c>
      <c r="AC22" s="38">
        <f>SUM(AA22-AB22)</f>
        <v>19.5</v>
      </c>
      <c r="AD22" s="43">
        <v>18</v>
      </c>
      <c r="AE22" s="44">
        <v>18</v>
      </c>
      <c r="AF22" s="44">
        <v>9</v>
      </c>
      <c r="AG22" s="47"/>
      <c r="AH22" s="47"/>
      <c r="AI22" s="225">
        <f>AC22-AJ22</f>
        <v>18</v>
      </c>
      <c r="AJ22" s="154">
        <v>1.5</v>
      </c>
    </row>
    <row r="23" spans="1:36" ht="12.75">
      <c r="A23" s="162" t="s">
        <v>28</v>
      </c>
      <c r="B23" s="204">
        <v>4</v>
      </c>
      <c r="C23" s="14">
        <v>1</v>
      </c>
      <c r="D23" s="10">
        <f>SUM(B23*C23)</f>
        <v>4</v>
      </c>
      <c r="E23" s="21"/>
      <c r="F23" s="21"/>
      <c r="G23" s="140">
        <f>SUM(B23*C23)+(E23*C23)+F23</f>
        <v>4</v>
      </c>
      <c r="H23" s="27">
        <v>3</v>
      </c>
      <c r="I23" s="155">
        <v>1</v>
      </c>
      <c r="J23" s="10">
        <f>SUM(H23*I23)</f>
        <v>3</v>
      </c>
      <c r="K23" s="21"/>
      <c r="L23" s="140">
        <f>(H23*I23)</f>
        <v>3</v>
      </c>
      <c r="M23" s="17">
        <v>3</v>
      </c>
      <c r="N23" s="293">
        <v>1</v>
      </c>
      <c r="O23" s="294"/>
      <c r="P23" s="11">
        <f>(N23*M23)</f>
        <v>3</v>
      </c>
      <c r="Q23" s="14"/>
      <c r="R23" s="139">
        <f>(P23)+Q23</f>
        <v>3</v>
      </c>
      <c r="S23" s="17">
        <v>3</v>
      </c>
      <c r="T23" s="156">
        <v>1</v>
      </c>
      <c r="U23" s="19">
        <f t="shared" si="0"/>
        <v>3</v>
      </c>
      <c r="V23" s="15"/>
      <c r="W23" s="147">
        <f>U23+V23</f>
        <v>3</v>
      </c>
      <c r="X23" s="11"/>
      <c r="Y23" s="11"/>
      <c r="Z23" s="11">
        <f>SUM(G23+L23+R23+W23+X23)</f>
        <v>13</v>
      </c>
      <c r="AA23" s="10"/>
      <c r="AB23" s="10"/>
      <c r="AC23" s="11"/>
      <c r="AD23" s="49"/>
      <c r="AE23" s="49"/>
      <c r="AF23" s="49"/>
      <c r="AG23" s="49"/>
      <c r="AH23" s="49"/>
      <c r="AI23" s="118"/>
      <c r="AJ23" s="112"/>
    </row>
    <row r="24" spans="1:36" ht="12.75">
      <c r="A24" s="162" t="s">
        <v>29</v>
      </c>
      <c r="B24" s="206"/>
      <c r="C24" s="24"/>
      <c r="D24" s="25"/>
      <c r="E24" s="26"/>
      <c r="F24" s="26"/>
      <c r="G24" s="140"/>
      <c r="H24" s="53">
        <v>2.5</v>
      </c>
      <c r="I24" s="155">
        <v>1</v>
      </c>
      <c r="J24" s="52">
        <f>SUM(H24*I24)</f>
        <v>2.5</v>
      </c>
      <c r="K24" s="54"/>
      <c r="L24" s="139">
        <f>(H24*I24)</f>
        <v>2.5</v>
      </c>
      <c r="M24" s="18">
        <v>2.5</v>
      </c>
      <c r="N24" s="293">
        <v>1</v>
      </c>
      <c r="O24" s="294"/>
      <c r="P24" s="11">
        <f>(N24*M24)</f>
        <v>2.5</v>
      </c>
      <c r="Q24" s="21"/>
      <c r="R24" s="139">
        <f>(P24)+Q24</f>
        <v>2.5</v>
      </c>
      <c r="S24" s="18">
        <v>2.5</v>
      </c>
      <c r="T24" s="156">
        <v>1</v>
      </c>
      <c r="U24" s="19">
        <f t="shared" si="0"/>
        <v>2.5</v>
      </c>
      <c r="W24" s="147">
        <f>U24</f>
        <v>2.5</v>
      </c>
      <c r="X24" s="11"/>
      <c r="Y24" s="133"/>
      <c r="Z24" s="45">
        <f>SUM(G24+L24+R24+W24+X24)</f>
        <v>7.5</v>
      </c>
      <c r="AA24" s="10"/>
      <c r="AB24" s="10"/>
      <c r="AC24" s="11"/>
      <c r="AD24" s="49"/>
      <c r="AE24" s="49"/>
      <c r="AF24" s="49"/>
      <c r="AG24" s="49"/>
      <c r="AH24" s="49"/>
      <c r="AI24" s="118"/>
      <c r="AJ24" s="112"/>
    </row>
    <row r="25" spans="1:36" ht="12.75">
      <c r="A25" s="12" t="s">
        <v>63</v>
      </c>
      <c r="B25" s="206"/>
      <c r="C25" s="24"/>
      <c r="D25" s="25"/>
      <c r="E25" s="26"/>
      <c r="F25" s="26"/>
      <c r="G25" s="140"/>
      <c r="H25" s="28"/>
      <c r="I25" s="24"/>
      <c r="J25" s="25"/>
      <c r="K25" s="26"/>
      <c r="L25" s="139"/>
      <c r="M25" s="28"/>
      <c r="N25" s="291"/>
      <c r="O25" s="292"/>
      <c r="P25" s="26"/>
      <c r="Q25" s="26"/>
      <c r="R25" s="139">
        <f>(P25)+Q25</f>
        <v>0</v>
      </c>
      <c r="S25" s="17"/>
      <c r="T25" s="215"/>
      <c r="U25" s="19">
        <f>S25*T25</f>
        <v>0</v>
      </c>
      <c r="V25" s="20"/>
      <c r="W25" s="147">
        <f>U25</f>
        <v>0</v>
      </c>
      <c r="X25" s="11"/>
      <c r="Y25" s="11"/>
      <c r="Z25" s="11">
        <f>SUM(G25+L25+R25+W25+X25)</f>
        <v>0</v>
      </c>
      <c r="AA25" s="11"/>
      <c r="AB25" s="11"/>
      <c r="AC25" s="153"/>
      <c r="AD25" s="49"/>
      <c r="AE25" s="49"/>
      <c r="AF25" s="49"/>
      <c r="AG25" s="49"/>
      <c r="AH25" s="49"/>
      <c r="AI25" s="118"/>
      <c r="AJ25" s="112"/>
    </row>
    <row r="26" spans="1:36" ht="12.75">
      <c r="A26" s="31" t="s">
        <v>30</v>
      </c>
      <c r="B26" s="205"/>
      <c r="C26" s="33"/>
      <c r="D26" s="34"/>
      <c r="E26" s="35"/>
      <c r="F26" s="35"/>
      <c r="G26" s="140"/>
      <c r="H26" s="32"/>
      <c r="I26" s="33"/>
      <c r="J26" s="34"/>
      <c r="K26" s="35"/>
      <c r="L26" s="139"/>
      <c r="M26" s="37"/>
      <c r="N26" s="287"/>
      <c r="O26" s="288"/>
      <c r="P26" s="34"/>
      <c r="Q26" s="35"/>
      <c r="R26" s="140"/>
      <c r="S26" s="37"/>
      <c r="T26" s="216"/>
      <c r="U26" s="40"/>
      <c r="V26" s="41"/>
      <c r="W26" s="147"/>
      <c r="X26" s="38"/>
      <c r="Y26" s="38"/>
      <c r="Z26" s="38"/>
      <c r="AA26" s="38">
        <f>Z23+Z24+Z25</f>
        <v>20.5</v>
      </c>
      <c r="AB26" s="34">
        <f>SUM(AD26:AH26)</f>
        <v>18</v>
      </c>
      <c r="AC26" s="38">
        <f>SUM(AA26-AB26)</f>
        <v>2.5</v>
      </c>
      <c r="AD26" s="43">
        <v>18</v>
      </c>
      <c r="AE26" s="44"/>
      <c r="AF26" s="47"/>
      <c r="AG26" s="47"/>
      <c r="AH26" s="47"/>
      <c r="AI26" s="117">
        <f>AC26-AJ26</f>
        <v>0</v>
      </c>
      <c r="AJ26" s="112">
        <v>2.5</v>
      </c>
    </row>
    <row r="27" spans="1:36" ht="12.75">
      <c r="A27" s="162" t="s">
        <v>31</v>
      </c>
      <c r="B27" s="206"/>
      <c r="C27" s="24"/>
      <c r="D27" s="25"/>
      <c r="E27" s="26"/>
      <c r="F27" s="26"/>
      <c r="G27" s="140"/>
      <c r="H27" s="53">
        <v>2.5</v>
      </c>
      <c r="I27" s="55">
        <v>5</v>
      </c>
      <c r="J27" s="52">
        <f>H27*I27</f>
        <v>12.5</v>
      </c>
      <c r="K27" s="54"/>
      <c r="L27" s="139">
        <f>(H27*I27)</f>
        <v>12.5</v>
      </c>
      <c r="M27" s="18">
        <v>2.5</v>
      </c>
      <c r="N27" s="283">
        <v>4</v>
      </c>
      <c r="O27" s="284"/>
      <c r="P27" s="11">
        <f>(N27*M27)</f>
        <v>10</v>
      </c>
      <c r="Q27" s="21"/>
      <c r="R27" s="139">
        <f>(P27)+Q27</f>
        <v>10</v>
      </c>
      <c r="S27" s="18">
        <v>2.5</v>
      </c>
      <c r="T27" s="215">
        <v>4</v>
      </c>
      <c r="U27" s="19">
        <f>S27*T27</f>
        <v>10</v>
      </c>
      <c r="V27" s="20"/>
      <c r="W27" s="147">
        <f>U27</f>
        <v>10</v>
      </c>
      <c r="X27" s="163"/>
      <c r="Y27" s="164"/>
      <c r="Z27" s="11">
        <f>SUM(G27+L27+R27+W27+X27)</f>
        <v>32.5</v>
      </c>
      <c r="AA27" s="10"/>
      <c r="AB27" s="10"/>
      <c r="AC27" s="11"/>
      <c r="AD27" s="49"/>
      <c r="AE27" s="49"/>
      <c r="AF27" s="49"/>
      <c r="AG27" s="49"/>
      <c r="AH27" s="49"/>
      <c r="AI27" s="118"/>
      <c r="AJ27" s="112"/>
    </row>
    <row r="28" spans="1:36" ht="12.75">
      <c r="A28" s="12" t="s">
        <v>64</v>
      </c>
      <c r="B28" s="206"/>
      <c r="C28" s="24"/>
      <c r="D28" s="25"/>
      <c r="E28" s="26"/>
      <c r="F28" s="26"/>
      <c r="G28" s="140"/>
      <c r="H28" s="23"/>
      <c r="I28" s="30"/>
      <c r="J28" s="30"/>
      <c r="K28" s="26"/>
      <c r="L28" s="139"/>
      <c r="M28" s="28"/>
      <c r="N28" s="291"/>
      <c r="O28" s="292"/>
      <c r="P28" s="26"/>
      <c r="Q28" s="26"/>
      <c r="R28" s="139"/>
      <c r="S28" s="18"/>
      <c r="T28" s="215"/>
      <c r="U28" s="19"/>
      <c r="V28" s="20"/>
      <c r="W28" s="147"/>
      <c r="X28" s="11"/>
      <c r="Y28" s="11"/>
      <c r="Z28" s="11"/>
      <c r="AA28" s="10"/>
      <c r="AB28" s="10"/>
      <c r="AC28" s="11"/>
      <c r="AD28" s="49"/>
      <c r="AE28" s="49"/>
      <c r="AF28" s="49"/>
      <c r="AG28" s="49"/>
      <c r="AH28" s="49"/>
      <c r="AI28" s="118"/>
      <c r="AJ28" s="112"/>
    </row>
    <row r="29" spans="1:37" ht="12.75">
      <c r="A29" s="31" t="s">
        <v>32</v>
      </c>
      <c r="B29" s="205"/>
      <c r="C29" s="33"/>
      <c r="D29" s="34"/>
      <c r="E29" s="35"/>
      <c r="F29" s="35"/>
      <c r="G29" s="140"/>
      <c r="H29" s="32"/>
      <c r="I29" s="33"/>
      <c r="J29" s="34"/>
      <c r="K29" s="35"/>
      <c r="L29" s="140"/>
      <c r="M29" s="37"/>
      <c r="N29" s="287"/>
      <c r="O29" s="288"/>
      <c r="P29" s="34"/>
      <c r="Q29" s="35"/>
      <c r="R29" s="140"/>
      <c r="S29" s="37"/>
      <c r="T29" s="216"/>
      <c r="U29" s="40"/>
      <c r="V29" s="41"/>
      <c r="W29" s="147"/>
      <c r="X29" s="38"/>
      <c r="Y29" s="38"/>
      <c r="Z29" s="38"/>
      <c r="AA29" s="38">
        <f>G27+L27+R27+W27+X27</f>
        <v>32.5</v>
      </c>
      <c r="AB29" s="38">
        <f>SUM(AD29:AH29)</f>
        <v>17.5</v>
      </c>
      <c r="AC29" s="78">
        <f>SUM(AA29-AB29)</f>
        <v>15</v>
      </c>
      <c r="AD29" s="151">
        <v>17.5</v>
      </c>
      <c r="AE29" s="44"/>
      <c r="AF29" s="47"/>
      <c r="AG29" s="47"/>
      <c r="AH29" s="47"/>
      <c r="AI29" s="226">
        <f>AC29-AJ29</f>
        <v>15</v>
      </c>
      <c r="AJ29" s="112">
        <v>0</v>
      </c>
      <c r="AK29" s="1">
        <v>0.5</v>
      </c>
    </row>
    <row r="30" spans="1:36" ht="12.75">
      <c r="A30" s="12" t="s">
        <v>33</v>
      </c>
      <c r="B30" s="201">
        <v>4.5</v>
      </c>
      <c r="C30" s="14">
        <f>B10</f>
        <v>5</v>
      </c>
      <c r="D30" s="11">
        <f>(B30*C30)</f>
        <v>22.5</v>
      </c>
      <c r="E30" s="15"/>
      <c r="F30" s="110">
        <v>0</v>
      </c>
      <c r="G30" s="136">
        <f>SUM(B30*C30)+E30+F30</f>
        <v>22.5</v>
      </c>
      <c r="H30" s="13">
        <v>3.5</v>
      </c>
      <c r="I30" s="14">
        <f>$H$10</f>
        <v>6</v>
      </c>
      <c r="J30" s="11">
        <f>SUM(H30*I30)</f>
        <v>21</v>
      </c>
      <c r="K30" s="15">
        <v>0</v>
      </c>
      <c r="L30" s="140">
        <f>(H30*I30)+K30</f>
        <v>21</v>
      </c>
      <c r="M30" s="18">
        <v>3.5</v>
      </c>
      <c r="N30" s="283">
        <v>5</v>
      </c>
      <c r="O30" s="284"/>
      <c r="P30" s="11">
        <f>(N30*M30)</f>
        <v>17.5</v>
      </c>
      <c r="Q30" s="15">
        <v>0</v>
      </c>
      <c r="R30" s="139">
        <f>(P30)+Q30</f>
        <v>17.5</v>
      </c>
      <c r="S30" s="18">
        <v>3.5</v>
      </c>
      <c r="T30" s="215">
        <f>$S$10</f>
        <v>5</v>
      </c>
      <c r="U30" s="19">
        <f t="shared" si="0"/>
        <v>17.5</v>
      </c>
      <c r="V30" s="15">
        <v>0</v>
      </c>
      <c r="W30" s="147">
        <f>U30+V30</f>
        <v>17.5</v>
      </c>
      <c r="X30" s="11"/>
      <c r="Y30" s="133">
        <f>D30+J30+P30+U30</f>
        <v>78.5</v>
      </c>
      <c r="Z30" s="150">
        <f>SUM(G30+L30+R30+W30+X30)</f>
        <v>78.5</v>
      </c>
      <c r="AA30" s="11"/>
      <c r="AB30" s="10"/>
      <c r="AC30" s="11"/>
      <c r="AD30" s="49"/>
      <c r="AE30" s="49"/>
      <c r="AF30" s="49"/>
      <c r="AG30" s="49"/>
      <c r="AH30" s="49"/>
      <c r="AI30" s="118"/>
      <c r="AJ30" s="112"/>
    </row>
    <row r="31" spans="1:36" ht="12.75">
      <c r="A31" s="31" t="s">
        <v>33</v>
      </c>
      <c r="B31" s="205"/>
      <c r="C31" s="33"/>
      <c r="D31" s="34"/>
      <c r="E31" s="35"/>
      <c r="F31" s="35"/>
      <c r="G31" s="140"/>
      <c r="H31" s="32"/>
      <c r="I31" s="33"/>
      <c r="J31" s="34"/>
      <c r="K31" s="35"/>
      <c r="L31" s="140"/>
      <c r="M31" s="39"/>
      <c r="N31" s="287"/>
      <c r="O31" s="288"/>
      <c r="P31" s="38"/>
      <c r="Q31" s="33"/>
      <c r="R31" s="139"/>
      <c r="S31" s="37"/>
      <c r="T31" s="216"/>
      <c r="U31" s="40"/>
      <c r="V31" s="41"/>
      <c r="W31" s="147"/>
      <c r="X31" s="38"/>
      <c r="Y31" s="38"/>
      <c r="Z31" s="38"/>
      <c r="AA31" s="34">
        <f>G30+L30+R30+W30+X30</f>
        <v>78.5</v>
      </c>
      <c r="AB31" s="34">
        <f>SUM(AD31:AH31)</f>
        <v>68</v>
      </c>
      <c r="AC31" s="120">
        <f>SUM(AA31-AB31)</f>
        <v>10.5</v>
      </c>
      <c r="AD31" s="43">
        <v>18</v>
      </c>
      <c r="AE31" s="44">
        <v>14</v>
      </c>
      <c r="AF31" s="44">
        <v>18</v>
      </c>
      <c r="AG31" s="44">
        <v>18</v>
      </c>
      <c r="AH31" s="44"/>
      <c r="AI31" s="117">
        <f>AC31-AJ31</f>
        <v>10.5</v>
      </c>
      <c r="AJ31" s="121">
        <v>0</v>
      </c>
    </row>
    <row r="32" spans="1:36" ht="12.75">
      <c r="A32" s="162" t="s">
        <v>34</v>
      </c>
      <c r="B32" s="201">
        <v>1.5</v>
      </c>
      <c r="C32" s="16">
        <f>B10</f>
        <v>5</v>
      </c>
      <c r="D32" s="11">
        <f>SUM(B32*C32)</f>
        <v>7.5</v>
      </c>
      <c r="E32" s="50"/>
      <c r="F32" s="15">
        <v>0</v>
      </c>
      <c r="G32" s="139">
        <f>D32+F32</f>
        <v>7.5</v>
      </c>
      <c r="H32" s="13">
        <v>1.5</v>
      </c>
      <c r="I32" s="14">
        <f>$H$10</f>
        <v>6</v>
      </c>
      <c r="J32" s="11">
        <f>SUM(H32*I32)</f>
        <v>9</v>
      </c>
      <c r="K32" s="15">
        <v>0</v>
      </c>
      <c r="L32" s="139">
        <f>(H32*I32)+K32</f>
        <v>9</v>
      </c>
      <c r="M32" s="18">
        <v>1.5</v>
      </c>
      <c r="N32" s="283">
        <v>5</v>
      </c>
      <c r="O32" s="284"/>
      <c r="P32" s="11">
        <f>(N32*M32)</f>
        <v>7.5</v>
      </c>
      <c r="Q32" s="15">
        <v>0</v>
      </c>
      <c r="R32" s="139">
        <f>(P32)+Q32</f>
        <v>7.5</v>
      </c>
      <c r="S32" s="18">
        <v>1.5</v>
      </c>
      <c r="T32" s="215">
        <f>$S$10</f>
        <v>5</v>
      </c>
      <c r="U32" s="19">
        <f t="shared" si="0"/>
        <v>7.5</v>
      </c>
      <c r="V32" s="15">
        <v>0</v>
      </c>
      <c r="W32" s="147">
        <f>U32+V32</f>
        <v>7.5</v>
      </c>
      <c r="X32" s="10">
        <v>2</v>
      </c>
      <c r="Y32" s="133">
        <f>D32+J32+P32+U32</f>
        <v>31.5</v>
      </c>
      <c r="Z32" s="45">
        <f>SUM(G32+L32+R32+W32+X32)</f>
        <v>33.5</v>
      </c>
      <c r="AA32" s="11"/>
      <c r="AB32" s="10"/>
      <c r="AC32" s="11"/>
      <c r="AD32" s="49"/>
      <c r="AE32" s="49"/>
      <c r="AF32" s="49"/>
      <c r="AG32" s="49"/>
      <c r="AH32" s="49"/>
      <c r="AI32" s="118"/>
      <c r="AJ32" s="112"/>
    </row>
    <row r="33" spans="1:37" ht="12.75">
      <c r="A33" s="31" t="s">
        <v>34</v>
      </c>
      <c r="B33" s="203">
        <v>1.5</v>
      </c>
      <c r="C33" s="33" t="s">
        <v>35</v>
      </c>
      <c r="D33" s="38">
        <v>10.5</v>
      </c>
      <c r="E33" s="33"/>
      <c r="F33" s="35"/>
      <c r="G33" s="140"/>
      <c r="H33" s="32"/>
      <c r="I33" s="33"/>
      <c r="J33" s="34"/>
      <c r="K33" s="35"/>
      <c r="L33" s="140"/>
      <c r="M33" s="39"/>
      <c r="N33" s="287"/>
      <c r="O33" s="288"/>
      <c r="P33" s="38"/>
      <c r="Q33" s="35"/>
      <c r="R33" s="139"/>
      <c r="S33" s="32">
        <v>1.5</v>
      </c>
      <c r="T33" s="33" t="s">
        <v>35</v>
      </c>
      <c r="U33" s="38">
        <v>10.5</v>
      </c>
      <c r="V33" s="41"/>
      <c r="W33" s="147"/>
      <c r="X33" s="38"/>
      <c r="Y33" s="38"/>
      <c r="Z33" s="38"/>
      <c r="AA33" s="38">
        <f>G32+L32+R32+W32+X32</f>
        <v>33.5</v>
      </c>
      <c r="AB33" s="34">
        <f>SUM(AD33:AH33)</f>
        <v>27</v>
      </c>
      <c r="AC33" s="78">
        <f>SUM(AA33-AB33)</f>
        <v>6.5</v>
      </c>
      <c r="AD33" s="43">
        <v>9</v>
      </c>
      <c r="AE33" s="44">
        <v>18</v>
      </c>
      <c r="AF33" s="44"/>
      <c r="AG33" s="44"/>
      <c r="AH33" s="44"/>
      <c r="AI33" s="117">
        <f>AC33-AJ33</f>
        <v>4.5</v>
      </c>
      <c r="AJ33" s="154">
        <v>2</v>
      </c>
      <c r="AK33" s="1">
        <v>6</v>
      </c>
    </row>
    <row r="34" spans="1:36" ht="12.75">
      <c r="A34" s="162" t="s">
        <v>36</v>
      </c>
      <c r="B34" s="207">
        <v>1</v>
      </c>
      <c r="C34" s="55">
        <v>5</v>
      </c>
      <c r="D34" s="54">
        <f>B34*C34</f>
        <v>5</v>
      </c>
      <c r="E34" s="54"/>
      <c r="F34" s="15">
        <v>0</v>
      </c>
      <c r="G34" s="140">
        <f>D34+E34</f>
        <v>5</v>
      </c>
      <c r="H34" s="13">
        <v>1.5</v>
      </c>
      <c r="I34" s="14">
        <f>$H$10</f>
        <v>6</v>
      </c>
      <c r="J34" s="11">
        <f>SUM(H34*I34)</f>
        <v>9</v>
      </c>
      <c r="K34" s="15">
        <v>0</v>
      </c>
      <c r="L34" s="139">
        <f>(H34*I34)+K34</f>
        <v>9</v>
      </c>
      <c r="M34" s="18">
        <v>1.5</v>
      </c>
      <c r="N34" s="283">
        <v>5</v>
      </c>
      <c r="O34" s="284"/>
      <c r="P34" s="11">
        <f>(N34*M34)</f>
        <v>7.5</v>
      </c>
      <c r="Q34" s="15">
        <v>0</v>
      </c>
      <c r="R34" s="139">
        <f>(P34)+Q34</f>
        <v>7.5</v>
      </c>
      <c r="S34" s="18">
        <v>1.5</v>
      </c>
      <c r="T34" s="215">
        <f>$S$10</f>
        <v>5</v>
      </c>
      <c r="U34" s="19">
        <f t="shared" si="0"/>
        <v>7.5</v>
      </c>
      <c r="V34" s="15">
        <v>0</v>
      </c>
      <c r="W34" s="147">
        <f>U34+V34</f>
        <v>7.5</v>
      </c>
      <c r="X34" s="10">
        <v>1</v>
      </c>
      <c r="Y34" s="133">
        <f>D34+J34+P34+U34</f>
        <v>29</v>
      </c>
      <c r="Z34" s="45">
        <f>SUM(G34+L34+R34+W34+X34)</f>
        <v>30</v>
      </c>
      <c r="AA34" s="11"/>
      <c r="AB34" s="11"/>
      <c r="AC34" s="11"/>
      <c r="AD34" s="49"/>
      <c r="AE34" s="49"/>
      <c r="AF34" s="49"/>
      <c r="AG34" s="49"/>
      <c r="AH34" s="49"/>
      <c r="AI34" s="117"/>
      <c r="AJ34" s="112"/>
    </row>
    <row r="35" spans="1:37" ht="12.75">
      <c r="A35" s="31" t="s">
        <v>36</v>
      </c>
      <c r="B35" s="205"/>
      <c r="C35" s="33"/>
      <c r="D35" s="34"/>
      <c r="E35" s="35"/>
      <c r="F35" s="34"/>
      <c r="G35" s="140"/>
      <c r="H35" s="32"/>
      <c r="I35" s="33"/>
      <c r="J35" s="34"/>
      <c r="K35" s="35"/>
      <c r="L35" s="140"/>
      <c r="M35" s="39"/>
      <c r="N35" s="287"/>
      <c r="O35" s="288"/>
      <c r="P35" s="38"/>
      <c r="Q35" s="35"/>
      <c r="R35" s="139"/>
      <c r="S35" s="39"/>
      <c r="T35" s="216"/>
      <c r="U35" s="40"/>
      <c r="V35" s="41"/>
      <c r="W35" s="147"/>
      <c r="X35" s="38"/>
      <c r="Y35" s="38"/>
      <c r="Z35" s="38"/>
      <c r="AA35" s="38">
        <f>G34+L34+R34+W34+X34</f>
        <v>30</v>
      </c>
      <c r="AB35" s="34">
        <f>SUM(AD35:AH35)</f>
        <v>13</v>
      </c>
      <c r="AC35" s="38">
        <f>SUM(AA35-AB35)</f>
        <v>17</v>
      </c>
      <c r="AD35" s="43">
        <v>13</v>
      </c>
      <c r="AE35" s="44"/>
      <c r="AF35" s="47"/>
      <c r="AG35" s="47"/>
      <c r="AH35" s="47"/>
      <c r="AI35" s="225">
        <f aca="true" t="shared" si="1" ref="AI35:AI40">AC35-AJ35</f>
        <v>15</v>
      </c>
      <c r="AJ35" s="124">
        <v>2</v>
      </c>
      <c r="AK35" s="1">
        <v>6</v>
      </c>
    </row>
    <row r="36" spans="1:36" ht="12.75">
      <c r="A36" s="162" t="s">
        <v>37</v>
      </c>
      <c r="B36" s="201">
        <v>1.5</v>
      </c>
      <c r="C36" s="16">
        <f>B10</f>
        <v>5</v>
      </c>
      <c r="D36" s="11">
        <f>SUM(B36*C36)</f>
        <v>7.5</v>
      </c>
      <c r="E36" s="21"/>
      <c r="F36" s="15">
        <v>0</v>
      </c>
      <c r="G36" s="139">
        <f>F36+D36</f>
        <v>7.5</v>
      </c>
      <c r="H36" s="13">
        <v>1.5</v>
      </c>
      <c r="I36" s="14">
        <f>$H$10</f>
        <v>6</v>
      </c>
      <c r="J36" s="11">
        <f>SUM(H36*I36)</f>
        <v>9</v>
      </c>
      <c r="K36" s="14"/>
      <c r="L36" s="139">
        <f>(H36*I36)+K36</f>
        <v>9</v>
      </c>
      <c r="M36" s="18">
        <v>1.5</v>
      </c>
      <c r="N36" s="283">
        <v>5</v>
      </c>
      <c r="O36" s="284"/>
      <c r="P36" s="11">
        <f>(N36*M36)</f>
        <v>7.5</v>
      </c>
      <c r="Q36" s="15">
        <v>0</v>
      </c>
      <c r="R36" s="139">
        <f>(P36)+Q36</f>
        <v>7.5</v>
      </c>
      <c r="S36" s="18">
        <v>1.5</v>
      </c>
      <c r="T36" s="215">
        <f>$S$10</f>
        <v>5</v>
      </c>
      <c r="U36" s="19">
        <f t="shared" si="0"/>
        <v>7.5</v>
      </c>
      <c r="V36" s="15">
        <v>0</v>
      </c>
      <c r="W36" s="147">
        <f>U36+V36</f>
        <v>7.5</v>
      </c>
      <c r="X36" s="10"/>
      <c r="Y36" s="133">
        <f>D36+J36+P36+U36</f>
        <v>31.5</v>
      </c>
      <c r="Z36" s="45">
        <f>SUM(G36+L36+R36+W36+X36)</f>
        <v>31.5</v>
      </c>
      <c r="AA36" s="11"/>
      <c r="AB36" s="11"/>
      <c r="AC36" s="11"/>
      <c r="AD36" s="49"/>
      <c r="AE36" s="49"/>
      <c r="AF36" s="49"/>
      <c r="AG36" s="49"/>
      <c r="AH36" s="49"/>
      <c r="AI36" s="117"/>
      <c r="AJ36" s="112"/>
    </row>
    <row r="37" spans="1:36" ht="12.75">
      <c r="A37" s="31" t="s">
        <v>37</v>
      </c>
      <c r="B37" s="203">
        <v>1.5</v>
      </c>
      <c r="C37" s="33" t="s">
        <v>35</v>
      </c>
      <c r="D37" s="38">
        <v>10.5</v>
      </c>
      <c r="E37" s="33"/>
      <c r="F37" s="35"/>
      <c r="G37" s="140"/>
      <c r="H37" s="32"/>
      <c r="I37" s="33"/>
      <c r="J37" s="34"/>
      <c r="K37" s="35"/>
      <c r="L37" s="140"/>
      <c r="M37" s="39"/>
      <c r="N37" s="287"/>
      <c r="O37" s="288"/>
      <c r="P37" s="38"/>
      <c r="Q37" s="35"/>
      <c r="R37" s="139"/>
      <c r="S37" s="32">
        <v>1.5</v>
      </c>
      <c r="T37" s="33" t="s">
        <v>35</v>
      </c>
      <c r="U37" s="38">
        <v>10.5</v>
      </c>
      <c r="V37" s="41"/>
      <c r="W37" s="147"/>
      <c r="X37" s="38"/>
      <c r="Y37" s="38"/>
      <c r="Z37" s="38"/>
      <c r="AA37" s="38">
        <f>G36+L36+R36+W36+X36</f>
        <v>31.5</v>
      </c>
      <c r="AB37" s="34">
        <f>SUM(AD37:AH37)</f>
        <v>36</v>
      </c>
      <c r="AC37" s="78">
        <f>SUM(AA37-AB37)</f>
        <v>-4.5</v>
      </c>
      <c r="AD37" s="43">
        <v>18</v>
      </c>
      <c r="AE37" s="44">
        <v>18</v>
      </c>
      <c r="AF37" s="44"/>
      <c r="AG37" s="44"/>
      <c r="AH37" s="44"/>
      <c r="AI37" s="117">
        <f t="shared" si="1"/>
        <v>-6</v>
      </c>
      <c r="AJ37" s="124">
        <v>1.5</v>
      </c>
    </row>
    <row r="38" spans="1:36" ht="12.75">
      <c r="A38" s="162" t="s">
        <v>38</v>
      </c>
      <c r="B38" s="204">
        <v>4</v>
      </c>
      <c r="C38" s="14">
        <f>B10</f>
        <v>5</v>
      </c>
      <c r="D38" s="10">
        <f>SUM(B38*C38)</f>
        <v>20</v>
      </c>
      <c r="E38" s="21"/>
      <c r="F38" s="21"/>
      <c r="G38" s="140">
        <f>SUM(B38*C38)+(E38*C38)+F38</f>
        <v>20</v>
      </c>
      <c r="H38" s="27">
        <v>3</v>
      </c>
      <c r="I38" s="14">
        <f>$H$10</f>
        <v>6</v>
      </c>
      <c r="J38" s="10">
        <f>SUM(H38*I38)</f>
        <v>18</v>
      </c>
      <c r="K38" s="14"/>
      <c r="L38" s="140">
        <f>(H38*I38)+K38</f>
        <v>18</v>
      </c>
      <c r="M38" s="17">
        <v>3</v>
      </c>
      <c r="N38" s="283">
        <v>5</v>
      </c>
      <c r="O38" s="284"/>
      <c r="P38" s="11">
        <f>(N38*M38)</f>
        <v>15</v>
      </c>
      <c r="Q38" s="14"/>
      <c r="R38" s="139">
        <f>(P38)+Q38</f>
        <v>15</v>
      </c>
      <c r="S38" s="17">
        <v>3</v>
      </c>
      <c r="T38" s="215">
        <f>$S$10</f>
        <v>5</v>
      </c>
      <c r="U38" s="19">
        <f t="shared" si="0"/>
        <v>15</v>
      </c>
      <c r="V38" s="20"/>
      <c r="W38" s="147">
        <f>U38+V38</f>
        <v>15</v>
      </c>
      <c r="X38" s="10">
        <v>12</v>
      </c>
      <c r="Y38" s="134"/>
      <c r="Z38" s="45">
        <f>SUM(G38+L38+R38+W38+X38)</f>
        <v>80</v>
      </c>
      <c r="AA38" s="11"/>
      <c r="AB38" s="11"/>
      <c r="AC38" s="11"/>
      <c r="AD38" s="49"/>
      <c r="AE38" s="49"/>
      <c r="AF38" s="49"/>
      <c r="AG38" s="49"/>
      <c r="AH38" s="49"/>
      <c r="AI38" s="117"/>
      <c r="AJ38" s="112"/>
    </row>
    <row r="39" spans="1:36" ht="12.75">
      <c r="A39" s="31" t="s">
        <v>38</v>
      </c>
      <c r="B39" s="205"/>
      <c r="C39" s="33"/>
      <c r="D39" s="34"/>
      <c r="E39" s="35"/>
      <c r="F39" s="35"/>
      <c r="G39" s="140"/>
      <c r="H39" s="36"/>
      <c r="I39" s="33"/>
      <c r="J39" s="34"/>
      <c r="K39" s="35"/>
      <c r="L39" s="140"/>
      <c r="M39" s="37"/>
      <c r="N39" s="287"/>
      <c r="O39" s="288"/>
      <c r="P39" s="38"/>
      <c r="Q39" s="33"/>
      <c r="R39" s="139"/>
      <c r="S39" s="39"/>
      <c r="T39" s="216"/>
      <c r="U39" s="40"/>
      <c r="V39" s="41"/>
      <c r="W39" s="147"/>
      <c r="X39" s="38" t="s">
        <v>86</v>
      </c>
      <c r="Y39" s="38"/>
      <c r="Z39" s="38"/>
      <c r="AA39" s="34">
        <f>G38+L38+R38+W38+X38</f>
        <v>80</v>
      </c>
      <c r="AB39" s="34">
        <f>SUM(AD39:AH39)</f>
        <v>60</v>
      </c>
      <c r="AC39" s="38">
        <f>SUM(AA39-AB39)</f>
        <v>20</v>
      </c>
      <c r="AD39" s="43">
        <v>20</v>
      </c>
      <c r="AE39" s="44">
        <v>20</v>
      </c>
      <c r="AF39" s="44">
        <v>20</v>
      </c>
      <c r="AG39" s="47"/>
      <c r="AH39" s="47"/>
      <c r="AI39" s="226">
        <f t="shared" si="1"/>
        <v>16</v>
      </c>
      <c r="AJ39" s="124">
        <v>4</v>
      </c>
    </row>
    <row r="40" spans="1:36" ht="12.75">
      <c r="A40" s="31" t="s">
        <v>39</v>
      </c>
      <c r="B40" s="205">
        <v>1</v>
      </c>
      <c r="C40" s="33">
        <f>B10</f>
        <v>5</v>
      </c>
      <c r="D40" s="34">
        <f>SUM(B40*C40)</f>
        <v>5</v>
      </c>
      <c r="E40" s="35"/>
      <c r="F40" s="35"/>
      <c r="G40" s="140">
        <f>SUM(B40*C40)+(E40*C40)+F40</f>
        <v>5</v>
      </c>
      <c r="H40" s="36">
        <v>1</v>
      </c>
      <c r="I40" s="14">
        <f>$H$10</f>
        <v>6</v>
      </c>
      <c r="J40" s="34">
        <f>SUM(H40*I40)</f>
        <v>6</v>
      </c>
      <c r="K40" s="35"/>
      <c r="L40" s="140">
        <f>(H40*I40)+K40</f>
        <v>6</v>
      </c>
      <c r="M40" s="37">
        <v>1</v>
      </c>
      <c r="N40" s="287">
        <v>5</v>
      </c>
      <c r="O40" s="288"/>
      <c r="P40" s="38">
        <f>(N40*M40)</f>
        <v>5</v>
      </c>
      <c r="Q40" s="35"/>
      <c r="R40" s="139">
        <f>(P40)+Q40</f>
        <v>5</v>
      </c>
      <c r="S40" s="37">
        <v>1</v>
      </c>
      <c r="T40" s="215">
        <f>$S$10</f>
        <v>5</v>
      </c>
      <c r="U40" s="40">
        <f t="shared" si="0"/>
        <v>5</v>
      </c>
      <c r="V40" s="41"/>
      <c r="W40" s="147">
        <f>U40</f>
        <v>5</v>
      </c>
      <c r="X40" s="15">
        <v>1</v>
      </c>
      <c r="Y40" s="15"/>
      <c r="Z40" s="38">
        <f>SUM(G40+L40+R40+W40+X40)</f>
        <v>22</v>
      </c>
      <c r="AA40" s="34">
        <f>Z40</f>
        <v>22</v>
      </c>
      <c r="AB40" s="34">
        <f>SUM(AD40:AH40)</f>
        <v>15</v>
      </c>
      <c r="AC40" s="78">
        <f>SUM(AA40-AB40)</f>
        <v>7</v>
      </c>
      <c r="AD40" s="43">
        <v>15</v>
      </c>
      <c r="AE40" s="44"/>
      <c r="AF40" s="44"/>
      <c r="AG40" s="44"/>
      <c r="AH40" s="44"/>
      <c r="AI40" s="117">
        <f t="shared" si="1"/>
        <v>6</v>
      </c>
      <c r="AJ40" s="112">
        <v>1</v>
      </c>
    </row>
    <row r="41" spans="1:36" ht="12.75">
      <c r="A41" s="31" t="s">
        <v>40</v>
      </c>
      <c r="B41" s="205">
        <v>1</v>
      </c>
      <c r="C41" s="33">
        <f>B10</f>
        <v>5</v>
      </c>
      <c r="D41" s="34">
        <f>SUM(B41*C41)</f>
        <v>5</v>
      </c>
      <c r="E41" s="35"/>
      <c r="F41" s="35"/>
      <c r="G41" s="140">
        <f>SUM(B41*C41)+(E41*C41)+(F41*C41)</f>
        <v>5</v>
      </c>
      <c r="H41" s="36">
        <v>1</v>
      </c>
      <c r="I41" s="14">
        <f>$H$10</f>
        <v>6</v>
      </c>
      <c r="J41" s="34">
        <f>SUM(H41*I41)</f>
        <v>6</v>
      </c>
      <c r="K41" s="35"/>
      <c r="L41" s="140">
        <f>(H41*I41)+K41</f>
        <v>6</v>
      </c>
      <c r="M41" s="37">
        <v>1</v>
      </c>
      <c r="N41" s="287">
        <v>5</v>
      </c>
      <c r="O41" s="288"/>
      <c r="P41" s="38">
        <f>(N41*M41)</f>
        <v>5</v>
      </c>
      <c r="Q41" s="35"/>
      <c r="R41" s="139">
        <f>(P41)+Q41</f>
        <v>5</v>
      </c>
      <c r="S41" s="37">
        <v>1</v>
      </c>
      <c r="T41" s="215">
        <f>$S$10</f>
        <v>5</v>
      </c>
      <c r="U41" s="40">
        <f t="shared" si="0"/>
        <v>5</v>
      </c>
      <c r="V41" s="41"/>
      <c r="W41" s="147">
        <f>U41</f>
        <v>5</v>
      </c>
      <c r="X41" s="38"/>
      <c r="Y41" s="135"/>
      <c r="Z41" s="51">
        <f>SUM(G41+L41+R41+W41+X41)</f>
        <v>21</v>
      </c>
      <c r="AA41" s="34">
        <f>Z41</f>
        <v>21</v>
      </c>
      <c r="AB41" s="34">
        <v>18</v>
      </c>
      <c r="AC41" s="78">
        <f>SUM(AA41-AB41)</f>
        <v>3</v>
      </c>
      <c r="AD41" s="43">
        <v>18</v>
      </c>
      <c r="AE41" s="44"/>
      <c r="AF41" s="44"/>
      <c r="AG41" s="44"/>
      <c r="AH41" s="44"/>
      <c r="AI41" s="117">
        <v>3</v>
      </c>
      <c r="AJ41" s="112">
        <v>0</v>
      </c>
    </row>
    <row r="42" spans="1:36" ht="13.5" thickBot="1">
      <c r="A42" s="90" t="s">
        <v>41</v>
      </c>
      <c r="B42" s="208"/>
      <c r="C42" s="92"/>
      <c r="D42" s="92"/>
      <c r="E42" s="92"/>
      <c r="F42" s="92"/>
      <c r="G42" s="141"/>
      <c r="H42" s="91"/>
      <c r="I42" s="93"/>
      <c r="J42" s="94"/>
      <c r="K42" s="92"/>
      <c r="L42" s="141"/>
      <c r="M42" s="95"/>
      <c r="N42" s="300"/>
      <c r="O42" s="300"/>
      <c r="P42" s="70"/>
      <c r="Q42" s="92"/>
      <c r="R42" s="145"/>
      <c r="S42" s="95"/>
      <c r="T42" s="222"/>
      <c r="U42" s="107"/>
      <c r="V42" s="108"/>
      <c r="W42" s="148"/>
      <c r="X42" s="94">
        <v>21</v>
      </c>
      <c r="Y42" s="94"/>
      <c r="Z42" s="94">
        <v>21</v>
      </c>
      <c r="AA42" s="94">
        <v>21</v>
      </c>
      <c r="AB42" s="109">
        <v>21</v>
      </c>
      <c r="AC42" s="109">
        <v>0</v>
      </c>
      <c r="AD42" s="43">
        <v>21</v>
      </c>
      <c r="AE42" s="44"/>
      <c r="AF42" s="44"/>
      <c r="AG42" s="44"/>
      <c r="AH42" s="44"/>
      <c r="AI42" s="118"/>
      <c r="AJ42" s="112"/>
    </row>
    <row r="43" spans="1:36" s="59" customFormat="1" ht="13.5" thickBot="1">
      <c r="A43" s="106" t="s">
        <v>16</v>
      </c>
      <c r="B43" s="209">
        <f>SUM(B13+B17+B19+B30+B32+B34+B36+B38+B40+B41)</f>
        <v>26</v>
      </c>
      <c r="C43" s="97">
        <f>B10</f>
        <v>5</v>
      </c>
      <c r="D43" s="127">
        <f>B43*C43</f>
        <v>130</v>
      </c>
      <c r="E43" s="128">
        <f>SUM(E13+E17+E30+E32)</f>
        <v>0</v>
      </c>
      <c r="F43" s="129">
        <f>SUM(F13:F41)</f>
        <v>0</v>
      </c>
      <c r="G43" s="142">
        <f>SUM(G13:G42)</f>
        <v>132</v>
      </c>
      <c r="H43" s="96">
        <f>SUM(H13+H17+H19+H24+H30+H32+H34+H36+H38+H40+H41)</f>
        <v>26</v>
      </c>
      <c r="I43" s="99">
        <f>$H$10</f>
        <v>6</v>
      </c>
      <c r="J43" s="100">
        <f>SUM(H43*I43)</f>
        <v>156</v>
      </c>
      <c r="K43" s="98">
        <f>SUM(K13:K41)</f>
        <v>0</v>
      </c>
      <c r="L43" s="142">
        <f>SUM(L13:L41)</f>
        <v>160.5</v>
      </c>
      <c r="M43" s="96">
        <f>SUM(M13+M17+M19+M24+M30+M32+M34+M36+M38+M40+M41)</f>
        <v>26</v>
      </c>
      <c r="N43" s="301">
        <f>M10</f>
        <v>5</v>
      </c>
      <c r="O43" s="301"/>
      <c r="P43" s="127">
        <f>M43*N43</f>
        <v>130</v>
      </c>
      <c r="Q43" s="98">
        <f>SUM(Q13:Q41)</f>
        <v>0</v>
      </c>
      <c r="R43" s="142">
        <f>SUM(R13:R41)</f>
        <v>136.5</v>
      </c>
      <c r="S43" s="96">
        <f>SUM(S13+S17+S19+S24+S30+S32+S34+S36+S38+S40+S41)</f>
        <v>26</v>
      </c>
      <c r="T43" s="101">
        <f>$S$10</f>
        <v>5</v>
      </c>
      <c r="U43" s="102">
        <f t="shared" si="0"/>
        <v>130</v>
      </c>
      <c r="V43" s="98">
        <f>SUM(V13:V41)</f>
        <v>0</v>
      </c>
      <c r="W43" s="149">
        <f>SUM(W13:W42)</f>
        <v>136.5</v>
      </c>
      <c r="X43" s="103">
        <f>SUM(X16:X42)</f>
        <v>37</v>
      </c>
      <c r="Y43" s="103"/>
      <c r="Z43" s="104"/>
      <c r="AA43" s="126">
        <f>SUM(AA16:AA42)</f>
        <v>602.5</v>
      </c>
      <c r="AB43" s="97"/>
      <c r="AC43" s="105"/>
      <c r="AD43" s="56"/>
      <c r="AE43" s="57"/>
      <c r="AF43" s="58"/>
      <c r="AG43" s="58"/>
      <c r="AH43" s="58"/>
      <c r="AI43" s="119"/>
      <c r="AJ43" s="122">
        <f>SUM(AJ12:AJ42)</f>
        <v>23.5</v>
      </c>
    </row>
    <row r="44" spans="2:36" ht="12.75">
      <c r="B44" s="197" t="s">
        <v>91</v>
      </c>
      <c r="E44" s="60" t="s">
        <v>42</v>
      </c>
      <c r="F44" s="1">
        <v>15</v>
      </c>
      <c r="K44" s="1">
        <v>18</v>
      </c>
      <c r="Q44" s="1">
        <v>15</v>
      </c>
      <c r="V44" s="1">
        <v>15</v>
      </c>
      <c r="Z44" s="57" t="s">
        <v>74</v>
      </c>
      <c r="AA44" s="56">
        <f>C3-C7</f>
        <v>0</v>
      </c>
      <c r="AB44" s="57"/>
      <c r="AC44" s="57"/>
      <c r="AD44" s="56"/>
      <c r="AE44" s="57"/>
      <c r="AI44" s="1" t="s">
        <v>69</v>
      </c>
      <c r="AJ44" s="1" t="s">
        <v>68</v>
      </c>
    </row>
    <row r="45" spans="5:31" ht="12.75">
      <c r="E45" s="60"/>
      <c r="S45" s="1" t="s">
        <v>70</v>
      </c>
      <c r="W45" s="123">
        <f>F43+K43+Q43+V43+X27+X40+R14+W14+W15</f>
        <v>9</v>
      </c>
      <c r="Z45" s="57" t="s">
        <v>75</v>
      </c>
      <c r="AA45" s="131">
        <f>AA44-AA43</f>
        <v>-602.5</v>
      </c>
      <c r="AB45" s="57"/>
      <c r="AC45" s="57"/>
      <c r="AD45" s="56"/>
      <c r="AE45" s="57"/>
    </row>
    <row r="46" spans="5:31" ht="12.75">
      <c r="E46" s="60"/>
      <c r="S46" s="1" t="s">
        <v>71</v>
      </c>
      <c r="W46" s="125">
        <v>7.5</v>
      </c>
      <c r="Z46" s="57"/>
      <c r="AA46" s="61"/>
      <c r="AB46" s="57"/>
      <c r="AC46" s="57"/>
      <c r="AD46" s="56"/>
      <c r="AE46" s="57"/>
    </row>
    <row r="47" spans="5:31" ht="12.75">
      <c r="E47" s="60"/>
      <c r="W47" s="123">
        <f>W45+W46</f>
        <v>16.5</v>
      </c>
      <c r="Z47" s="57"/>
      <c r="AA47" s="61"/>
      <c r="AB47" s="57"/>
      <c r="AC47" s="57"/>
      <c r="AD47" s="56"/>
      <c r="AE47" s="57"/>
    </row>
    <row r="48" spans="5:31" ht="12.75">
      <c r="E48" s="60"/>
      <c r="S48" s="1" t="s">
        <v>95</v>
      </c>
      <c r="W48" s="1">
        <f>21*3+7</f>
        <v>70</v>
      </c>
      <c r="X48" s="123"/>
      <c r="Y48" s="123"/>
      <c r="Z48" s="57"/>
      <c r="AA48" s="61"/>
      <c r="AB48" s="57"/>
      <c r="AC48" s="57"/>
      <c r="AD48" s="56"/>
      <c r="AE48" s="57"/>
    </row>
    <row r="49" spans="5:31" ht="13.5" thickBot="1">
      <c r="E49" s="60"/>
      <c r="M49" s="1" t="s">
        <v>73</v>
      </c>
      <c r="S49" s="1" t="s">
        <v>72</v>
      </c>
      <c r="W49" s="123">
        <f>W48-W47</f>
        <v>53.5</v>
      </c>
      <c r="Z49" s="57"/>
      <c r="AA49" s="61"/>
      <c r="AB49" s="57"/>
      <c r="AC49" s="57"/>
      <c r="AD49" s="56"/>
      <c r="AE49" s="57"/>
    </row>
    <row r="50" spans="5:33" ht="12.75">
      <c r="E50" s="60"/>
      <c r="P50" s="187"/>
      <c r="Q50" s="188"/>
      <c r="R50" s="188"/>
      <c r="S50" s="188"/>
      <c r="T50" s="188"/>
      <c r="U50" s="188"/>
      <c r="V50" s="188"/>
      <c r="W50" s="188"/>
      <c r="X50" s="188"/>
      <c r="Y50" s="188"/>
      <c r="Z50" s="189"/>
      <c r="AA50" s="189"/>
      <c r="AB50" s="189"/>
      <c r="AC50" s="189"/>
      <c r="AD50" s="190"/>
      <c r="AE50" s="62"/>
      <c r="AF50" s="63"/>
      <c r="AG50" s="63"/>
    </row>
    <row r="51" spans="5:33" ht="12.75">
      <c r="E51" s="60"/>
      <c r="P51" s="191"/>
      <c r="Q51" s="218"/>
      <c r="R51" s="219"/>
      <c r="S51" s="67" t="s">
        <v>61</v>
      </c>
      <c r="T51" s="67" t="s">
        <v>62</v>
      </c>
      <c r="U51" s="223" t="s">
        <v>47</v>
      </c>
      <c r="V51" s="151" t="s">
        <v>48</v>
      </c>
      <c r="W51" s="172" t="s">
        <v>49</v>
      </c>
      <c r="X51" s="173"/>
      <c r="Y51" s="169" t="s">
        <v>87</v>
      </c>
      <c r="Z51" s="223" t="s">
        <v>21</v>
      </c>
      <c r="AA51" s="223" t="s">
        <v>22</v>
      </c>
      <c r="AB51" s="302" t="s">
        <v>50</v>
      </c>
      <c r="AC51" s="302"/>
      <c r="AD51" s="192"/>
      <c r="AE51" s="62"/>
      <c r="AF51" s="63"/>
      <c r="AG51" s="63"/>
    </row>
    <row r="52" spans="1:31" ht="12.75">
      <c r="A52" s="64" t="s">
        <v>43</v>
      </c>
      <c r="B52" s="210"/>
      <c r="C52" s="65" t="s">
        <v>34</v>
      </c>
      <c r="D52" s="65" t="s">
        <v>44</v>
      </c>
      <c r="E52" s="65" t="s">
        <v>45</v>
      </c>
      <c r="F52" s="65" t="s">
        <v>46</v>
      </c>
      <c r="G52" s="221" t="s">
        <v>65</v>
      </c>
      <c r="H52" s="314" t="s">
        <v>66</v>
      </c>
      <c r="I52" s="65" t="s">
        <v>16</v>
      </c>
      <c r="M52" s="66"/>
      <c r="N52" s="69"/>
      <c r="O52" s="66"/>
      <c r="P52" s="191"/>
      <c r="Q52" s="295" t="s">
        <v>3</v>
      </c>
      <c r="R52" s="296"/>
      <c r="S52" s="220">
        <f>AB52-U52</f>
        <v>118</v>
      </c>
      <c r="T52" s="82">
        <f>U52</f>
        <v>26</v>
      </c>
      <c r="U52" s="165">
        <v>26</v>
      </c>
      <c r="V52" s="167"/>
      <c r="W52" s="174"/>
      <c r="X52" s="175"/>
      <c r="Y52" s="170"/>
      <c r="Z52" s="68"/>
      <c r="AA52" s="68"/>
      <c r="AB52" s="297">
        <f>B11</f>
        <v>144</v>
      </c>
      <c r="AC52" s="297"/>
      <c r="AD52" s="193"/>
      <c r="AE52" s="1"/>
    </row>
    <row r="53" spans="2:31" ht="11.25">
      <c r="B53" s="211" t="s">
        <v>80</v>
      </c>
      <c r="C53" s="223">
        <v>2</v>
      </c>
      <c r="D53" s="223">
        <v>1</v>
      </c>
      <c r="E53" s="223">
        <v>1</v>
      </c>
      <c r="F53" s="223">
        <v>12</v>
      </c>
      <c r="G53" s="221">
        <v>21</v>
      </c>
      <c r="H53" s="314">
        <v>1</v>
      </c>
      <c r="I53" s="89">
        <f>C53+D53+F53+G53+H53</f>
        <v>37</v>
      </c>
      <c r="M53" s="66"/>
      <c r="N53" s="66"/>
      <c r="O53" s="66"/>
      <c r="P53" s="191"/>
      <c r="Q53" s="295" t="s">
        <v>4</v>
      </c>
      <c r="R53" s="296"/>
      <c r="S53" s="220">
        <f>AB53-U53</f>
        <v>128</v>
      </c>
      <c r="T53" s="82">
        <f>U53</f>
        <v>27</v>
      </c>
      <c r="U53" s="166">
        <v>27</v>
      </c>
      <c r="V53" s="168">
        <v>20</v>
      </c>
      <c r="W53" s="176">
        <f>AB53-U53-V53</f>
        <v>108</v>
      </c>
      <c r="X53" s="175">
        <f>W53/I27</f>
        <v>21.6</v>
      </c>
      <c r="Y53" s="170"/>
      <c r="Z53" s="186"/>
      <c r="AA53" s="68"/>
      <c r="AB53" s="297">
        <f>H11</f>
        <v>155</v>
      </c>
      <c r="AC53" s="297"/>
      <c r="AD53" s="193"/>
      <c r="AE53" s="1"/>
    </row>
    <row r="54" spans="13:31" ht="11.25">
      <c r="M54" s="66"/>
      <c r="N54" s="66"/>
      <c r="O54" s="66"/>
      <c r="P54" s="191"/>
      <c r="Q54" s="298" t="s">
        <v>5</v>
      </c>
      <c r="R54" s="298"/>
      <c r="S54" s="220">
        <f>AB54-U54</f>
        <v>110</v>
      </c>
      <c r="T54" s="82">
        <f>U54</f>
        <v>18</v>
      </c>
      <c r="U54" s="165">
        <v>18</v>
      </c>
      <c r="V54" s="168">
        <v>10</v>
      </c>
      <c r="W54" s="176">
        <f>AB54-U54-V54</f>
        <v>100</v>
      </c>
      <c r="X54" s="175">
        <f>W54/N27</f>
        <v>25</v>
      </c>
      <c r="Y54" s="170"/>
      <c r="Z54" s="186">
        <v>24</v>
      </c>
      <c r="AA54" s="68"/>
      <c r="AB54" s="297">
        <f>M11</f>
        <v>128</v>
      </c>
      <c r="AC54" s="297"/>
      <c r="AD54" s="193"/>
      <c r="AE54" s="1"/>
    </row>
    <row r="55" spans="1:31" ht="11.25">
      <c r="A55" s="1" t="s">
        <v>56</v>
      </c>
      <c r="C55" s="179" t="s">
        <v>38</v>
      </c>
      <c r="D55" s="180"/>
      <c r="E55" s="179"/>
      <c r="F55" s="179" t="s">
        <v>54</v>
      </c>
      <c r="G55" s="181" t="s">
        <v>53</v>
      </c>
      <c r="H55" s="74" t="s">
        <v>78</v>
      </c>
      <c r="I55" s="74" t="s">
        <v>81</v>
      </c>
      <c r="M55" s="66"/>
      <c r="N55" s="66"/>
      <c r="O55" s="66"/>
      <c r="P55" s="191"/>
      <c r="Q55" s="298" t="s">
        <v>6</v>
      </c>
      <c r="R55" s="298"/>
      <c r="S55" s="220">
        <f>AB55-U55</f>
        <v>100</v>
      </c>
      <c r="T55" s="220">
        <f>U55</f>
        <v>27</v>
      </c>
      <c r="U55" s="165">
        <v>27</v>
      </c>
      <c r="V55" s="168">
        <v>20</v>
      </c>
      <c r="W55" s="177">
        <f>AB55-U55-V55</f>
        <v>80</v>
      </c>
      <c r="X55" s="178">
        <f>W55/T27</f>
        <v>20</v>
      </c>
      <c r="Y55" s="171">
        <v>24</v>
      </c>
      <c r="Z55" s="186">
        <v>16</v>
      </c>
      <c r="AA55" s="186">
        <v>18</v>
      </c>
      <c r="AB55" s="297">
        <f>S11</f>
        <v>127</v>
      </c>
      <c r="AC55" s="297"/>
      <c r="AD55" s="193"/>
      <c r="AE55" s="1"/>
    </row>
    <row r="56" spans="3:31" ht="11.25">
      <c r="C56" s="182">
        <v>1</v>
      </c>
      <c r="D56" s="180"/>
      <c r="E56" s="182"/>
      <c r="F56" s="182">
        <v>1</v>
      </c>
      <c r="G56" s="183">
        <v>2.5</v>
      </c>
      <c r="H56" s="74">
        <v>1</v>
      </c>
      <c r="I56" s="74">
        <v>0.5</v>
      </c>
      <c r="M56" s="66"/>
      <c r="N56" s="66"/>
      <c r="O56" s="66"/>
      <c r="P56" s="191"/>
      <c r="Q56" s="66"/>
      <c r="R56" s="66"/>
      <c r="S56" s="299">
        <f>SUM(AB52:AB55)</f>
        <v>554</v>
      </c>
      <c r="T56" s="299"/>
      <c r="U56" s="66" t="s">
        <v>51</v>
      </c>
      <c r="V56" s="66" t="s">
        <v>89</v>
      </c>
      <c r="W56" s="66"/>
      <c r="X56" s="66" t="s">
        <v>88</v>
      </c>
      <c r="Y56" s="66"/>
      <c r="Z56" s="66"/>
      <c r="AA56" s="66"/>
      <c r="AB56" s="66"/>
      <c r="AC56" s="66"/>
      <c r="AD56" s="193"/>
      <c r="AE56" s="1"/>
    </row>
    <row r="57" spans="3:31" ht="53.25" customHeight="1" thickBot="1">
      <c r="C57" s="184"/>
      <c r="D57" s="184" t="s">
        <v>55</v>
      </c>
      <c r="E57" s="179"/>
      <c r="F57" s="179"/>
      <c r="G57" s="74"/>
      <c r="H57" s="185" t="s">
        <v>82</v>
      </c>
      <c r="I57" s="74"/>
      <c r="M57" s="66"/>
      <c r="N57" s="66"/>
      <c r="O57" s="66"/>
      <c r="P57" s="194"/>
      <c r="Q57" s="195"/>
      <c r="R57" s="195"/>
      <c r="S57" s="195"/>
      <c r="T57" s="195"/>
      <c r="U57" s="195" t="s">
        <v>92</v>
      </c>
      <c r="V57" s="195"/>
      <c r="W57" s="195"/>
      <c r="X57" s="195"/>
      <c r="Y57" s="195"/>
      <c r="Z57" s="195"/>
      <c r="AA57" s="195"/>
      <c r="AB57" s="195"/>
      <c r="AC57" s="195"/>
      <c r="AD57" s="196"/>
      <c r="AE57" s="1"/>
    </row>
    <row r="58" spans="13:31" ht="11.25">
      <c r="M58" s="66"/>
      <c r="N58" s="66"/>
      <c r="O58" s="66"/>
      <c r="P58" s="66"/>
      <c r="Q58" s="66"/>
      <c r="AA58" s="1"/>
      <c r="AB58" s="1"/>
      <c r="AC58" s="1"/>
      <c r="AD58" s="1"/>
      <c r="AE58" s="1"/>
    </row>
    <row r="59" spans="13:31" ht="11.25">
      <c r="M59" s="66"/>
      <c r="N59" s="66"/>
      <c r="O59" s="66"/>
      <c r="P59" s="66"/>
      <c r="Q59" s="66"/>
      <c r="AA59" s="1"/>
      <c r="AB59" s="1"/>
      <c r="AC59" s="1"/>
      <c r="AD59" s="1"/>
      <c r="AE59" s="1"/>
    </row>
    <row r="60" spans="13:31" ht="15" customHeight="1">
      <c r="M60" s="66"/>
      <c r="N60" s="66"/>
      <c r="O60" s="66"/>
      <c r="P60" s="66"/>
      <c r="Q60" s="66"/>
      <c r="AA60" s="1"/>
      <c r="AB60" s="1"/>
      <c r="AC60" s="1"/>
      <c r="AD60" s="1"/>
      <c r="AE60" s="1"/>
    </row>
    <row r="61" spans="13:31" ht="11.25">
      <c r="M61" s="66"/>
      <c r="N61" s="66"/>
      <c r="O61" s="66"/>
      <c r="P61" s="66"/>
      <c r="Q61" s="66"/>
      <c r="AA61" s="1"/>
      <c r="AB61" s="1"/>
      <c r="AC61" s="1"/>
      <c r="AD61" s="1"/>
      <c r="AE61" s="1"/>
    </row>
    <row r="62" spans="13:31" ht="11.25">
      <c r="M62" s="66"/>
      <c r="N62" s="66"/>
      <c r="O62" s="66"/>
      <c r="P62" s="66"/>
      <c r="Q62" s="66"/>
      <c r="AA62" s="1"/>
      <c r="AB62" s="1"/>
      <c r="AC62" s="1"/>
      <c r="AD62" s="1"/>
      <c r="AE62" s="1"/>
    </row>
    <row r="63" spans="13:31" ht="11.25">
      <c r="M63" s="66"/>
      <c r="N63" s="66"/>
      <c r="O63" s="66"/>
      <c r="P63" s="66"/>
      <c r="Q63" s="66"/>
      <c r="AA63" s="1"/>
      <c r="AB63" s="1"/>
      <c r="AC63" s="1"/>
      <c r="AD63" s="1"/>
      <c r="AE63" s="1"/>
    </row>
    <row r="64" spans="13:31" ht="11.25">
      <c r="M64" s="66"/>
      <c r="N64" s="66"/>
      <c r="O64" s="66"/>
      <c r="P64" s="66"/>
      <c r="Q64" s="66"/>
      <c r="AA64" s="1"/>
      <c r="AB64" s="1"/>
      <c r="AC64" s="1"/>
      <c r="AD64" s="1"/>
      <c r="AE64" s="1"/>
    </row>
    <row r="65" spans="13:31" ht="11.25">
      <c r="M65" s="66"/>
      <c r="N65" s="66"/>
      <c r="O65" s="66"/>
      <c r="P65" s="66"/>
      <c r="Q65" s="66"/>
      <c r="AA65" s="1"/>
      <c r="AB65" s="1"/>
      <c r="AC65" s="1"/>
      <c r="AD65" s="1"/>
      <c r="AE65" s="1"/>
    </row>
    <row r="66" spans="13:31" ht="11.25">
      <c r="M66" s="66"/>
      <c r="N66" s="66"/>
      <c r="O66" s="66"/>
      <c r="P66" s="66"/>
      <c r="Q66" s="66"/>
      <c r="AA66" s="1"/>
      <c r="AB66" s="1"/>
      <c r="AC66" s="1"/>
      <c r="AD66" s="1"/>
      <c r="AE66" s="1"/>
    </row>
    <row r="67" spans="5:31" ht="11.25">
      <c r="E67" s="1" t="s">
        <v>52</v>
      </c>
      <c r="M67" s="66"/>
      <c r="N67" s="66"/>
      <c r="O67" s="66"/>
      <c r="P67" s="66"/>
      <c r="Q67" s="66"/>
      <c r="AA67" s="1"/>
      <c r="AB67" s="1"/>
      <c r="AC67" s="1"/>
      <c r="AD67" s="1"/>
      <c r="AE67" s="1"/>
    </row>
    <row r="68" spans="12:31" ht="11.25">
      <c r="L68" s="144"/>
      <c r="M68" s="66"/>
      <c r="N68" s="66"/>
      <c r="O68" s="66"/>
      <c r="P68" s="66"/>
      <c r="Q68" s="66"/>
      <c r="AA68" s="1"/>
      <c r="AB68" s="1"/>
      <c r="AC68" s="1"/>
      <c r="AD68" s="1"/>
      <c r="AE68" s="1"/>
    </row>
    <row r="69" spans="12:31" ht="11.25">
      <c r="L69" s="144"/>
      <c r="M69" s="66"/>
      <c r="N69" s="66"/>
      <c r="O69" s="66"/>
      <c r="P69" s="66"/>
      <c r="Q69" s="66"/>
      <c r="AA69" s="1"/>
      <c r="AB69" s="1"/>
      <c r="AC69" s="1"/>
      <c r="AD69" s="1"/>
      <c r="AE69" s="1"/>
    </row>
    <row r="70" spans="5:31" ht="11.25">
      <c r="E70" s="3"/>
      <c r="F70" s="66"/>
      <c r="G70" s="66"/>
      <c r="H70" s="66"/>
      <c r="I70" s="66"/>
      <c r="J70" s="66"/>
      <c r="AA70" s="1"/>
      <c r="AB70" s="1"/>
      <c r="AC70" s="1"/>
      <c r="AD70" s="1"/>
      <c r="AE70" s="1"/>
    </row>
    <row r="71" spans="6:31" ht="11.25">
      <c r="F71" s="66"/>
      <c r="G71" s="66"/>
      <c r="H71" s="66"/>
      <c r="I71" s="66"/>
      <c r="J71" s="66"/>
      <c r="AA71" s="1"/>
      <c r="AB71" s="1"/>
      <c r="AC71" s="1"/>
      <c r="AD71" s="1"/>
      <c r="AE71" s="1"/>
    </row>
    <row r="72" spans="6:31" ht="11.25">
      <c r="F72" s="66"/>
      <c r="G72" s="66"/>
      <c r="H72" s="66"/>
      <c r="I72" s="66"/>
      <c r="J72" s="66"/>
      <c r="AA72" s="1"/>
      <c r="AB72" s="1"/>
      <c r="AC72" s="1"/>
      <c r="AD72" s="1"/>
      <c r="AE72" s="1"/>
    </row>
    <row r="73" spans="19:31" ht="11.25">
      <c r="S73" s="3"/>
      <c r="T73" s="4"/>
      <c r="U73" s="5"/>
      <c r="V73" s="6"/>
      <c r="W73" s="4"/>
      <c r="AA73" s="1"/>
      <c r="AB73" s="1"/>
      <c r="AC73" s="1"/>
      <c r="AD73" s="1"/>
      <c r="AE73" s="1"/>
    </row>
    <row r="74" spans="19:31" ht="11.25">
      <c r="S74" s="3"/>
      <c r="T74" s="4"/>
      <c r="U74" s="5"/>
      <c r="V74" s="6"/>
      <c r="W74" s="4"/>
      <c r="AA74" s="1"/>
      <c r="AB74" s="1"/>
      <c r="AC74" s="1"/>
      <c r="AD74" s="1"/>
      <c r="AE74" s="1"/>
    </row>
    <row r="75" spans="19:31" ht="11.25">
      <c r="S75" s="3"/>
      <c r="T75" s="4"/>
      <c r="U75" s="5"/>
      <c r="V75" s="6"/>
      <c r="W75" s="4"/>
      <c r="AA75" s="1"/>
      <c r="AB75" s="1"/>
      <c r="AC75" s="1"/>
      <c r="AD75" s="1"/>
      <c r="AE75" s="1"/>
    </row>
    <row r="76" spans="19:31" ht="11.25">
      <c r="S76" s="3"/>
      <c r="T76" s="4"/>
      <c r="U76" s="5"/>
      <c r="V76" s="6"/>
      <c r="W76" s="4"/>
      <c r="AA76" s="1"/>
      <c r="AB76" s="1"/>
      <c r="AC76" s="1"/>
      <c r="AD76" s="1"/>
      <c r="AE76" s="1"/>
    </row>
    <row r="77" spans="19:31" ht="11.25">
      <c r="S77" s="3"/>
      <c r="T77" s="4"/>
      <c r="U77" s="5"/>
      <c r="V77" s="6"/>
      <c r="W77" s="4"/>
      <c r="AA77" s="1"/>
      <c r="AB77" s="1"/>
      <c r="AC77" s="1"/>
      <c r="AD77" s="1"/>
      <c r="AE77" s="1"/>
    </row>
  </sheetData>
  <sheetProtection/>
  <mergeCells count="73">
    <mergeCell ref="D3:E3"/>
    <mergeCell ref="D5:E5"/>
    <mergeCell ref="I5:Q6"/>
    <mergeCell ref="V5:W5"/>
    <mergeCell ref="D6:E6"/>
    <mergeCell ref="B9:G9"/>
    <mergeCell ref="H9:L9"/>
    <mergeCell ref="M9:R9"/>
    <mergeCell ref="S9:W9"/>
    <mergeCell ref="X9:X10"/>
    <mergeCell ref="Y9:Y10"/>
    <mergeCell ref="Z9:Z11"/>
    <mergeCell ref="AA9:AA11"/>
    <mergeCell ref="AB9:AB11"/>
    <mergeCell ref="AC9:AC11"/>
    <mergeCell ref="AD9:AH11"/>
    <mergeCell ref="B10:E10"/>
    <mergeCell ref="F10:G10"/>
    <mergeCell ref="H10:J10"/>
    <mergeCell ref="M10:P10"/>
    <mergeCell ref="Q10:R10"/>
    <mergeCell ref="S10:U10"/>
    <mergeCell ref="V10:W10"/>
    <mergeCell ref="B11:E11"/>
    <mergeCell ref="F11:G11"/>
    <mergeCell ref="H11:J11"/>
    <mergeCell ref="K11:L11"/>
    <mergeCell ref="M11:P11"/>
    <mergeCell ref="Q11:R11"/>
    <mergeCell ref="S11:U11"/>
    <mergeCell ref="V11:W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Q53:R53"/>
    <mergeCell ref="AB53:AC53"/>
    <mergeCell ref="N36:O36"/>
    <mergeCell ref="N37:O37"/>
    <mergeCell ref="N38:O38"/>
    <mergeCell ref="N39:O39"/>
    <mergeCell ref="N40:O40"/>
    <mergeCell ref="N41:O41"/>
    <mergeCell ref="Q54:R54"/>
    <mergeCell ref="AB54:AC54"/>
    <mergeCell ref="Q55:R55"/>
    <mergeCell ref="AB55:AC55"/>
    <mergeCell ref="S56:T56"/>
    <mergeCell ref="N42:O42"/>
    <mergeCell ref="N43:O43"/>
    <mergeCell ref="AB51:AC51"/>
    <mergeCell ref="Q52:R52"/>
    <mergeCell ref="AB52:AC52"/>
  </mergeCells>
  <printOptions/>
  <pageMargins left="0.31496062992125984" right="0.5118110236220472" top="0.31496062992125984" bottom="0.31496062992125984" header="0.31496062992125984" footer="0.31496062992125984"/>
  <pageSetup fitToHeight="1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2019-01-30T17:18:15Z</cp:lastPrinted>
  <dcterms:created xsi:type="dcterms:W3CDTF">2014-02-02T23:13:47Z</dcterms:created>
  <dcterms:modified xsi:type="dcterms:W3CDTF">2020-02-03T06:49:51Z</dcterms:modified>
  <cp:category/>
  <cp:version/>
  <cp:contentType/>
  <cp:contentStatus/>
</cp:coreProperties>
</file>