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tation + abondements spé" sheetId="1" r:id="rId1"/>
  </sheets>
  <externalReferences>
    <externalReference r:id="rId4"/>
  </externalReferences>
  <definedNames>
    <definedName name="_xlnm.Print_Area" localSheetId="0">'dotation + abondements spé'!$A$1:$R$107</definedName>
    <definedName name="_xlnm.Print_Titles" localSheetId="0">'dotation + abondements spé'!$1:$2</definedName>
    <definedName name="Excel_BuiltIn__FilterDatabase">'dotation + abondements spé'!$A$2:$R$107</definedName>
  </definedNames>
  <calcPr fullCalcOnLoad="1"/>
</workbook>
</file>

<file path=xl/sharedStrings.xml><?xml version="1.0" encoding="utf-8"?>
<sst xmlns="http://schemas.openxmlformats.org/spreadsheetml/2006/main" count="263" uniqueCount="151">
  <si>
    <t>COLLEGES</t>
  </si>
  <si>
    <t>COMMUNES</t>
  </si>
  <si>
    <t>Evolution des effectifs sur 2 ans</t>
  </si>
  <si>
    <t>Dotation initiale 2012</t>
  </si>
  <si>
    <t>Crédits attribués aux SEGPA 
(80 €/élèves)</t>
  </si>
  <si>
    <t xml:space="preserve">
Effort en direction des collèges les moins socialement favorisés</t>
  </si>
  <si>
    <t>Classe et atelier relais</t>
  </si>
  <si>
    <t>Location camions réfrigérés pour les cuisines centrales</t>
  </si>
  <si>
    <t>Total Abondements spécifiquesréajustement</t>
  </si>
  <si>
    <t>Dotation finale 2011</t>
  </si>
  <si>
    <t>Complément de crédits EPS</t>
  </si>
  <si>
    <t>Effectif 2009-2010</t>
  </si>
  <si>
    <t>Effectif 2010-2011</t>
  </si>
  <si>
    <t>Effectif SEGPA 2009-2010</t>
  </si>
  <si>
    <t>Effectif SEGPA 2010-2011</t>
  </si>
  <si>
    <t>Dotation initiale 2012 + abondements spécifiques</t>
  </si>
  <si>
    <t xml:space="preserve">% Evololution dotation initiale 2012//2011
</t>
  </si>
  <si>
    <t>Crédits pour location de gymnases</t>
  </si>
  <si>
    <t>Crédits pour transport vers installations sportives éloignées</t>
  </si>
  <si>
    <t>H. BARBUSSE</t>
  </si>
  <si>
    <t>ALFORTVILLE</t>
  </si>
  <si>
    <t>z</t>
  </si>
  <si>
    <t>L. BLUM</t>
  </si>
  <si>
    <t>P. LANGEVIN</t>
  </si>
  <si>
    <t>D. SEPTEMBER</t>
  </si>
  <si>
    <t>ARCUEIL</t>
  </si>
  <si>
    <t>A. DUNOIS</t>
  </si>
  <si>
    <t>BOISSY-ST-LEGER</t>
  </si>
  <si>
    <t xml:space="preserve">B. CENDRARS </t>
  </si>
  <si>
    <t>P. ELUARD</t>
  </si>
  <si>
    <t>BONNEUIL</t>
  </si>
  <si>
    <t>H. CAHN</t>
  </si>
  <si>
    <t>BRY/MARNE</t>
  </si>
  <si>
    <t>P.BERT</t>
  </si>
  <si>
    <t>CACHAN</t>
  </si>
  <si>
    <t>V.HUGO</t>
  </si>
  <si>
    <t>E.TRIOLET</t>
  </si>
  <si>
    <t>CHAMPIGNY</t>
  </si>
  <si>
    <t>H. Rol-Tanguy</t>
  </si>
  <si>
    <t>LUCIE AUBRAC</t>
  </si>
  <si>
    <t>P.VAILLANT-COUTURIER</t>
  </si>
  <si>
    <t>WILLY RONIS</t>
  </si>
  <si>
    <t>LA CERISAIE</t>
  </si>
  <si>
    <t>CHARENTON</t>
  </si>
  <si>
    <t>MOLIERE</t>
  </si>
  <si>
    <t>CHENNEVIERES</t>
  </si>
  <si>
    <t>N. BOILEAU</t>
  </si>
  <si>
    <t>J. MOULIN</t>
  </si>
  <si>
    <t>CHEVILLY-LARUE</t>
  </si>
  <si>
    <t>LIBERTE</t>
  </si>
  <si>
    <t>E. ZOLA</t>
  </si>
  <si>
    <t>CHOISY-LE-ROI</t>
  </si>
  <si>
    <t>H. MATISSE</t>
  </si>
  <si>
    <t>J. VALLES</t>
  </si>
  <si>
    <t>A. LAPLACE</t>
  </si>
  <si>
    <t>CRETEIL</t>
  </si>
  <si>
    <t>A. SCHWEITZER</t>
  </si>
  <si>
    <t>C. GUYARD</t>
  </si>
  <si>
    <t>L. ISSAURAT</t>
  </si>
  <si>
    <t>L. PASTEUR</t>
  </si>
  <si>
    <t>PLAISANCE</t>
  </si>
  <si>
    <t>S, de BEAUVOIR</t>
  </si>
  <si>
    <t>V. HUGO</t>
  </si>
  <si>
    <t>J. MACE</t>
  </si>
  <si>
    <t>FONTENAY</t>
  </si>
  <si>
    <t>JOLIOT-CURIE</t>
  </si>
  <si>
    <t>V. DURUY</t>
  </si>
  <si>
    <t>A. ST EXUPERY</t>
  </si>
  <si>
    <t>FRESNES</t>
  </si>
  <si>
    <t>F. FROMOND</t>
  </si>
  <si>
    <t>J. CHARCOT</t>
  </si>
  <si>
    <t>ROSA PARKS</t>
  </si>
  <si>
    <t>GENTILLY</t>
  </si>
  <si>
    <t>G. POLITZER</t>
  </si>
  <si>
    <t>IVRY/SEINE</t>
  </si>
  <si>
    <t>H. WALLON</t>
  </si>
  <si>
    <t>R. ROLLAND</t>
  </si>
  <si>
    <t>JOINVILLE</t>
  </si>
  <si>
    <t>J. FERRY</t>
  </si>
  <si>
    <t>LA QUEUE-EN-BRIE</t>
  </si>
  <si>
    <t>A. CRON</t>
  </si>
  <si>
    <t>LE KREMLIN-BICETRE</t>
  </si>
  <si>
    <t>J. PERRIN</t>
  </si>
  <si>
    <t>DE LATTRE</t>
  </si>
  <si>
    <t>LE PERREUX</t>
  </si>
  <si>
    <t>P. BROSSOLETTE</t>
  </si>
  <si>
    <t>A. CAMUS</t>
  </si>
  <si>
    <t>LE PLESSIS-TREVISE</t>
  </si>
  <si>
    <t>E. CHEVREUL</t>
  </si>
  <si>
    <t>L'HAY-LES-ROSES</t>
  </si>
  <si>
    <t>P. RONSARD</t>
  </si>
  <si>
    <t>D. FERY</t>
  </si>
  <si>
    <t>LIMEIL-BREVANNES</t>
  </si>
  <si>
    <t>J. KORCZAK</t>
  </si>
  <si>
    <t>A. CONDORCET</t>
  </si>
  <si>
    <t>MAISONS-ALFORT</t>
  </si>
  <si>
    <t>E. HERRIOT</t>
  </si>
  <si>
    <t>N DE STAEL</t>
  </si>
  <si>
    <t>S. VEIL</t>
  </si>
  <si>
    <t>MANDRES-LES-ROSES</t>
  </si>
  <si>
    <t>A. WATTEAU</t>
  </si>
  <si>
    <t>NOGENT/MARNE</t>
  </si>
  <si>
    <t>DORVAL</t>
  </si>
  <si>
    <t>ORLY</t>
  </si>
  <si>
    <t>R DESNOS</t>
  </si>
  <si>
    <t>ST EXUPERY</t>
  </si>
  <si>
    <t>ORMESSON</t>
  </si>
  <si>
    <t>LES CLOSEAUX</t>
  </si>
  <si>
    <t>RUNGIS</t>
  </si>
  <si>
    <t>G. BRASSENS</t>
  </si>
  <si>
    <t>SANTENY</t>
  </si>
  <si>
    <t>OFFENBACH</t>
  </si>
  <si>
    <t>ST MANDE</t>
  </si>
  <si>
    <t>C. PISSARRO</t>
  </si>
  <si>
    <t>ST MAUR</t>
  </si>
  <si>
    <t>F. RABELAIS</t>
  </si>
  <si>
    <t>L. BLANC</t>
  </si>
  <si>
    <t>LE PARC</t>
  </si>
  <si>
    <t>RONSARD</t>
  </si>
  <si>
    <t>E. NOCARD</t>
  </si>
  <si>
    <t>ST MAURICE</t>
  </si>
  <si>
    <t>DU FORT</t>
  </si>
  <si>
    <t>SUCY-EN-BRIE</t>
  </si>
  <si>
    <t>THIAIS</t>
  </si>
  <si>
    <t>P. KLEE</t>
  </si>
  <si>
    <t>P. VALERY</t>
  </si>
  <si>
    <t>F. FLAGON</t>
  </si>
  <si>
    <t>VALENTON</t>
  </si>
  <si>
    <t>LA GUINETTE</t>
  </si>
  <si>
    <t>VILLECRESNES</t>
  </si>
  <si>
    <t>DU CENTRE-A.CESAIRE</t>
  </si>
  <si>
    <t>VILLEJUIF</t>
  </si>
  <si>
    <t>G. MOQUET</t>
  </si>
  <si>
    <t>J. LURCAT</t>
  </si>
  <si>
    <t>K. MARX</t>
  </si>
  <si>
    <t>VILLENEUVE-LE-ROI</t>
  </si>
  <si>
    <t>LES PRUNAIS</t>
  </si>
  <si>
    <t>VILLIERS</t>
  </si>
  <si>
    <t>P &amp; M. CURIE</t>
  </si>
  <si>
    <t>VILL-ST-GEORGES</t>
  </si>
  <si>
    <t>R. GARROS</t>
  </si>
  <si>
    <t>F. GIROUD</t>
  </si>
  <si>
    <t>VINCENNES</t>
  </si>
  <si>
    <t>CASANOVA</t>
  </si>
  <si>
    <t>VITRY/SEINE</t>
  </si>
  <si>
    <t>G. MONOD</t>
  </si>
  <si>
    <t>LAKANAL</t>
  </si>
  <si>
    <t>DECROLY</t>
  </si>
  <si>
    <t xml:space="preserve">E. BRANLY </t>
  </si>
  <si>
    <t>H. BERLIOZ</t>
  </si>
  <si>
    <t>A. CHERIOUX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</si>
</sst>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[$€-1]_-;\-* #,##0.00\ [$€-1]_-;_-* \-??\ [$€-1]_-"/>
    <numFmt numFmtId="166" formatCode="#,##0\ [$€-1]"/>
    <numFmt numFmtId="167" formatCode="_-* #,##0\ [$€-1]_-;\-* #,##0\ [$€-1]_-;_-* \-??\ [$€-1]_-"/>
    <numFmt numFmtId="168" formatCode="0.00%"/>
    <numFmt numFmtId="169" formatCode="#,##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Britannic Bold"/>
      <family val="2"/>
    </font>
    <font>
      <sz val="9"/>
      <name val="Britannic Bold"/>
      <family val="2"/>
    </font>
    <font>
      <b/>
      <sz val="8"/>
      <name val="Arial"/>
      <family val="2"/>
    </font>
    <font>
      <b/>
      <sz val="10"/>
      <name val="Britannic Bold"/>
      <family val="2"/>
    </font>
    <font>
      <sz val="10"/>
      <name val="Britannic Bold"/>
      <family val="2"/>
    </font>
    <font>
      <sz val="10"/>
      <color indexed="8"/>
      <name val="Arial"/>
      <family val="2"/>
    </font>
    <font>
      <sz val="10"/>
      <color indexed="8"/>
      <name val="Britannic Bold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5" fontId="0" fillId="0" borderId="0" applyFill="0" applyBorder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110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0" fillId="22" borderId="0" xfId="0" applyFill="1" applyAlignment="1">
      <alignment/>
    </xf>
    <xf numFmtId="164" fontId="0" fillId="0" borderId="0" xfId="0" applyFill="1" applyAlignment="1">
      <alignment/>
    </xf>
    <xf numFmtId="164" fontId="0" fillId="6" borderId="0" xfId="0" applyFill="1" applyAlignment="1">
      <alignment/>
    </xf>
    <xf numFmtId="164" fontId="18" fillId="22" borderId="0" xfId="0" applyFont="1" applyFill="1" applyAlignment="1">
      <alignment/>
    </xf>
    <xf numFmtId="164" fontId="19" fillId="0" borderId="10" xfId="0" applyFont="1" applyFill="1" applyBorder="1" applyAlignment="1">
      <alignment horizontal="center" vertical="center"/>
    </xf>
    <xf numFmtId="164" fontId="19" fillId="0" borderId="11" xfId="0" applyFont="1" applyFill="1" applyBorder="1" applyAlignment="1">
      <alignment horizontal="center" vertical="center"/>
    </xf>
    <xf numFmtId="164" fontId="0" fillId="0" borderId="12" xfId="0" applyFill="1" applyBorder="1" applyAlignment="1">
      <alignment horizontal="center" vertical="center" wrapText="1"/>
    </xf>
    <xf numFmtId="164" fontId="0" fillId="0" borderId="13" xfId="0" applyFont="1" applyFill="1" applyBorder="1" applyAlignment="1">
      <alignment horizontal="center" vertical="center" wrapText="1"/>
    </xf>
    <xf numFmtId="164" fontId="20" fillId="22" borderId="14" xfId="0" applyFont="1" applyFill="1" applyBorder="1" applyAlignment="1">
      <alignment horizontal="center" vertical="center" wrapText="1"/>
    </xf>
    <xf numFmtId="164" fontId="21" fillId="6" borderId="15" xfId="0" applyFont="1" applyFill="1" applyBorder="1" applyAlignment="1">
      <alignment horizontal="center" vertical="center" wrapText="1"/>
    </xf>
    <xf numFmtId="164" fontId="0" fillId="6" borderId="16" xfId="0" applyFont="1" applyFill="1" applyBorder="1" applyAlignment="1">
      <alignment horizontal="center" vertical="top" wrapText="1"/>
    </xf>
    <xf numFmtId="164" fontId="0" fillId="6" borderId="16" xfId="0" applyFont="1" applyFill="1" applyBorder="1" applyAlignment="1">
      <alignment horizontal="center" vertical="center" wrapText="1"/>
    </xf>
    <xf numFmtId="164" fontId="19" fillId="6" borderId="16" xfId="0" applyFont="1" applyFill="1" applyBorder="1" applyAlignment="1">
      <alignment horizontal="center" vertical="center" wrapText="1"/>
    </xf>
    <xf numFmtId="164" fontId="20" fillId="6" borderId="17" xfId="0" applyFont="1" applyFill="1" applyBorder="1" applyAlignment="1">
      <alignment horizontal="center" vertical="center" wrapText="1"/>
    </xf>
    <xf numFmtId="164" fontId="18" fillId="4" borderId="18" xfId="0" applyFont="1" applyFill="1" applyBorder="1" applyAlignment="1">
      <alignment horizontal="center" vertical="center" wrapText="1"/>
    </xf>
    <xf numFmtId="164" fontId="18" fillId="22" borderId="19" xfId="0" applyFont="1" applyFill="1" applyBorder="1" applyAlignment="1">
      <alignment horizontal="center" vertical="center" wrapText="1"/>
    </xf>
    <xf numFmtId="164" fontId="18" fillId="0" borderId="20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 wrapText="1"/>
    </xf>
    <xf numFmtId="164" fontId="19" fillId="0" borderId="21" xfId="0" applyFont="1" applyFill="1" applyBorder="1" applyAlignment="1">
      <alignment horizontal="center"/>
    </xf>
    <xf numFmtId="164" fontId="21" fillId="0" borderId="22" xfId="0" applyFont="1" applyFill="1" applyBorder="1" applyAlignment="1">
      <alignment horizontal="center" vertical="center" wrapText="1"/>
    </xf>
    <xf numFmtId="164" fontId="21" fillId="0" borderId="23" xfId="0" applyFont="1" applyFill="1" applyBorder="1" applyAlignment="1">
      <alignment horizontal="center" vertical="center" wrapText="1"/>
    </xf>
    <xf numFmtId="164" fontId="18" fillId="22" borderId="22" xfId="0" applyFont="1" applyFill="1" applyBorder="1" applyAlignment="1">
      <alignment horizontal="center" vertical="center" wrapText="1"/>
    </xf>
    <xf numFmtId="164" fontId="18" fillId="22" borderId="24" xfId="0" applyFont="1" applyFill="1" applyBorder="1" applyAlignment="1">
      <alignment horizontal="center" wrapText="1"/>
    </xf>
    <xf numFmtId="164" fontId="20" fillId="0" borderId="21" xfId="0" applyFont="1" applyFill="1" applyBorder="1" applyAlignment="1">
      <alignment horizontal="center" vertical="center" wrapText="1"/>
    </xf>
    <xf numFmtId="164" fontId="20" fillId="0" borderId="24" xfId="0" applyFont="1" applyFill="1" applyBorder="1" applyAlignment="1">
      <alignment horizontal="center" vertical="center" wrapText="1"/>
    </xf>
    <xf numFmtId="164" fontId="20" fillId="0" borderId="25" xfId="0" applyFont="1" applyFill="1" applyBorder="1" applyAlignment="1">
      <alignment vertical="center"/>
    </xf>
    <xf numFmtId="164" fontId="22" fillId="0" borderId="26" xfId="0" applyFont="1" applyFill="1" applyBorder="1" applyAlignment="1">
      <alignment vertical="center"/>
    </xf>
    <xf numFmtId="164" fontId="22" fillId="0" borderId="27" xfId="0" applyFont="1" applyFill="1" applyBorder="1" applyAlignment="1">
      <alignment vertical="center"/>
    </xf>
    <xf numFmtId="164" fontId="0" fillId="0" borderId="28" xfId="0" applyFont="1" applyFill="1" applyBorder="1" applyAlignment="1">
      <alignment horizontal="center" vertical="center"/>
    </xf>
    <xf numFmtId="164" fontId="0" fillId="0" borderId="29" xfId="0" applyFont="1" applyFill="1" applyBorder="1" applyAlignment="1">
      <alignment horizontal="center" vertical="center"/>
    </xf>
    <xf numFmtId="166" fontId="20" fillId="22" borderId="30" xfId="49" applyNumberFormat="1" applyFont="1" applyFill="1" applyBorder="1" applyAlignment="1" applyProtection="1">
      <alignment horizontal="right" vertical="center"/>
      <protection/>
    </xf>
    <xf numFmtId="167" fontId="20" fillId="6" borderId="27" xfId="49" applyNumberFormat="1" applyFont="1" applyFill="1" applyBorder="1" applyAlignment="1" applyProtection="1">
      <alignment horizontal="center" vertical="center"/>
      <protection/>
    </xf>
    <xf numFmtId="166" fontId="20" fillId="6" borderId="28" xfId="0" applyNumberFormat="1" applyFont="1" applyFill="1" applyBorder="1" applyAlignment="1">
      <alignment horizontal="center" vertical="center"/>
    </xf>
    <xf numFmtId="167" fontId="20" fillId="6" borderId="31" xfId="49" applyNumberFormat="1" applyFont="1" applyFill="1" applyBorder="1" applyAlignment="1" applyProtection="1">
      <alignment horizontal="center" vertical="center"/>
      <protection/>
    </xf>
    <xf numFmtId="167" fontId="20" fillId="4" borderId="32" xfId="49" applyNumberFormat="1" applyFont="1" applyFill="1" applyBorder="1" applyAlignment="1" applyProtection="1">
      <alignment horizontal="center" vertical="center"/>
      <protection/>
    </xf>
    <xf numFmtId="167" fontId="18" fillId="22" borderId="28" xfId="49" applyNumberFormat="1" applyFont="1" applyFill="1" applyBorder="1" applyAlignment="1" applyProtection="1">
      <alignment horizontal="center" vertical="center"/>
      <protection/>
    </xf>
    <xf numFmtId="168" fontId="18" fillId="22" borderId="26" xfId="0" applyNumberFormat="1" applyFont="1" applyFill="1" applyBorder="1" applyAlignment="1">
      <alignment horizontal="center" vertical="center"/>
    </xf>
    <xf numFmtId="166" fontId="20" fillId="0" borderId="27" xfId="0" applyNumberFormat="1" applyFont="1" applyFill="1" applyBorder="1" applyAlignment="1">
      <alignment horizontal="center" vertical="center"/>
    </xf>
    <xf numFmtId="166" fontId="20" fillId="0" borderId="26" xfId="0" applyNumberFormat="1" applyFont="1" applyFill="1" applyBorder="1" applyAlignment="1">
      <alignment horizontal="center" vertical="center"/>
    </xf>
    <xf numFmtId="164" fontId="20" fillId="0" borderId="33" xfId="0" applyFont="1" applyFill="1" applyBorder="1" applyAlignment="1">
      <alignment vertical="center"/>
    </xf>
    <xf numFmtId="164" fontId="22" fillId="0" borderId="34" xfId="0" applyFont="1" applyFill="1" applyBorder="1" applyAlignment="1">
      <alignment vertical="center"/>
    </xf>
    <xf numFmtId="164" fontId="22" fillId="0" borderId="35" xfId="0" applyFont="1" applyFill="1" applyBorder="1" applyAlignment="1">
      <alignment vertical="center"/>
    </xf>
    <xf numFmtId="164" fontId="0" fillId="0" borderId="36" xfId="0" applyFont="1" applyFill="1" applyBorder="1" applyAlignment="1">
      <alignment horizontal="center" vertical="center"/>
    </xf>
    <xf numFmtId="164" fontId="0" fillId="0" borderId="37" xfId="0" applyFont="1" applyFill="1" applyBorder="1" applyAlignment="1">
      <alignment horizontal="center" vertical="center"/>
    </xf>
    <xf numFmtId="166" fontId="20" fillId="22" borderId="38" xfId="49" applyNumberFormat="1" applyFont="1" applyFill="1" applyBorder="1" applyAlignment="1" applyProtection="1">
      <alignment horizontal="right" vertical="center"/>
      <protection/>
    </xf>
    <xf numFmtId="167" fontId="20" fillId="6" borderId="35" xfId="49" applyNumberFormat="1" applyFont="1" applyFill="1" applyBorder="1" applyAlignment="1" applyProtection="1">
      <alignment horizontal="center" vertical="center"/>
      <protection/>
    </xf>
    <xf numFmtId="166" fontId="20" fillId="6" borderId="36" xfId="0" applyNumberFormat="1" applyFont="1" applyFill="1" applyBorder="1" applyAlignment="1">
      <alignment horizontal="center" vertical="center"/>
    </xf>
    <xf numFmtId="167" fontId="20" fillId="6" borderId="39" xfId="49" applyNumberFormat="1" applyFont="1" applyFill="1" applyBorder="1" applyAlignment="1" applyProtection="1">
      <alignment horizontal="center" vertical="center"/>
      <protection/>
    </xf>
    <xf numFmtId="167" fontId="20" fillId="4" borderId="40" xfId="49" applyNumberFormat="1" applyFont="1" applyFill="1" applyBorder="1" applyAlignment="1" applyProtection="1">
      <alignment horizontal="center" vertical="center"/>
      <protection/>
    </xf>
    <xf numFmtId="167" fontId="18" fillId="22" borderId="36" xfId="49" applyNumberFormat="1" applyFont="1" applyFill="1" applyBorder="1" applyAlignment="1" applyProtection="1">
      <alignment horizontal="center" vertical="center"/>
      <protection/>
    </xf>
    <xf numFmtId="168" fontId="18" fillId="22" borderId="34" xfId="0" applyNumberFormat="1" applyFont="1" applyFill="1" applyBorder="1" applyAlignment="1">
      <alignment horizontal="center" vertical="center"/>
    </xf>
    <xf numFmtId="166" fontId="20" fillId="0" borderId="35" xfId="0" applyNumberFormat="1" applyFont="1" applyFill="1" applyBorder="1" applyAlignment="1">
      <alignment horizontal="center" vertical="center"/>
    </xf>
    <xf numFmtId="166" fontId="20" fillId="0" borderId="34" xfId="0" applyNumberFormat="1" applyFont="1" applyFill="1" applyBorder="1" applyAlignment="1">
      <alignment horizontal="center" vertical="center"/>
    </xf>
    <xf numFmtId="164" fontId="18" fillId="0" borderId="0" xfId="0" applyFont="1" applyFill="1" applyAlignment="1">
      <alignment/>
    </xf>
    <xf numFmtId="164" fontId="19" fillId="0" borderId="33" xfId="0" applyFont="1" applyFill="1" applyBorder="1" applyAlignment="1">
      <alignment vertical="center"/>
    </xf>
    <xf numFmtId="164" fontId="23" fillId="0" borderId="34" xfId="0" applyFont="1" applyFill="1" applyBorder="1" applyAlignment="1">
      <alignment vertical="center"/>
    </xf>
    <xf numFmtId="164" fontId="23" fillId="0" borderId="35" xfId="0" applyFont="1" applyFill="1" applyBorder="1" applyAlignment="1">
      <alignment vertical="center"/>
    </xf>
    <xf numFmtId="166" fontId="19" fillId="6" borderId="36" xfId="0" applyNumberFormat="1" applyFont="1" applyFill="1" applyBorder="1" applyAlignment="1">
      <alignment horizontal="center" vertical="center"/>
    </xf>
    <xf numFmtId="164" fontId="0" fillId="0" borderId="0" xfId="0" applyFont="1" applyFill="1" applyAlignment="1">
      <alignment/>
    </xf>
    <xf numFmtId="164" fontId="19" fillId="0" borderId="33" xfId="0" applyFont="1" applyFill="1" applyBorder="1" applyAlignment="1">
      <alignment vertical="center" wrapText="1"/>
    </xf>
    <xf numFmtId="164" fontId="0" fillId="0" borderId="36" xfId="0" applyFont="1" applyFill="1" applyBorder="1" applyAlignment="1">
      <alignment horizontal="center" vertical="center" wrapText="1"/>
    </xf>
    <xf numFmtId="164" fontId="0" fillId="0" borderId="37" xfId="0" applyFont="1" applyFill="1" applyBorder="1" applyAlignment="1">
      <alignment horizontal="center" vertical="center" wrapText="1"/>
    </xf>
    <xf numFmtId="164" fontId="18" fillId="0" borderId="0" xfId="0" applyFont="1" applyFill="1" applyAlignment="1">
      <alignment vertical="center" wrapText="1"/>
    </xf>
    <xf numFmtId="164" fontId="24" fillId="0" borderId="33" xfId="0" applyFont="1" applyFill="1" applyBorder="1" applyAlignment="1">
      <alignment vertical="center" wrapText="1"/>
    </xf>
    <xf numFmtId="164" fontId="22" fillId="0" borderId="34" xfId="0" applyFont="1" applyFill="1" applyBorder="1" applyAlignment="1">
      <alignment vertical="center" wrapText="1"/>
    </xf>
    <xf numFmtId="164" fontId="22" fillId="0" borderId="35" xfId="0" applyFont="1" applyFill="1" applyBorder="1" applyAlignment="1">
      <alignment vertical="center" wrapText="1"/>
    </xf>
    <xf numFmtId="164" fontId="18" fillId="0" borderId="33" xfId="0" applyFont="1" applyFill="1" applyBorder="1" applyAlignment="1">
      <alignment vertical="center"/>
    </xf>
    <xf numFmtId="164" fontId="25" fillId="0" borderId="34" xfId="0" applyFont="1" applyFill="1" applyBorder="1" applyAlignment="1">
      <alignment vertical="center"/>
    </xf>
    <xf numFmtId="164" fontId="25" fillId="0" borderId="35" xfId="0" applyFont="1" applyFill="1" applyBorder="1" applyAlignment="1">
      <alignment vertical="center"/>
    </xf>
    <xf numFmtId="164" fontId="0" fillId="0" borderId="33" xfId="0" applyFont="1" applyFill="1" applyBorder="1" applyAlignment="1">
      <alignment vertical="center"/>
    </xf>
    <xf numFmtId="164" fontId="26" fillId="0" borderId="34" xfId="0" applyFont="1" applyFill="1" applyBorder="1" applyAlignment="1">
      <alignment vertical="center"/>
    </xf>
    <xf numFmtId="164" fontId="26" fillId="0" borderId="35" xfId="0" applyFont="1" applyFill="1" applyBorder="1" applyAlignment="1">
      <alignment vertical="center"/>
    </xf>
    <xf numFmtId="164" fontId="27" fillId="0" borderId="33" xfId="0" applyFont="1" applyFill="1" applyBorder="1" applyAlignment="1">
      <alignment vertical="center"/>
    </xf>
    <xf numFmtId="164" fontId="28" fillId="0" borderId="34" xfId="0" applyFont="1" applyFill="1" applyBorder="1" applyAlignment="1">
      <alignment vertical="center"/>
    </xf>
    <xf numFmtId="164" fontId="28" fillId="0" borderId="35" xfId="0" applyFont="1" applyFill="1" applyBorder="1" applyAlignment="1">
      <alignment vertical="center"/>
    </xf>
    <xf numFmtId="164" fontId="19" fillId="0" borderId="36" xfId="0" applyFont="1" applyFill="1" applyBorder="1" applyAlignment="1">
      <alignment horizontal="center" vertical="center"/>
    </xf>
    <xf numFmtId="164" fontId="18" fillId="0" borderId="41" xfId="0" applyFont="1" applyFill="1" applyBorder="1" applyAlignment="1">
      <alignment vertical="center"/>
    </xf>
    <xf numFmtId="164" fontId="25" fillId="0" borderId="42" xfId="0" applyFont="1" applyFill="1" applyBorder="1" applyAlignment="1">
      <alignment vertical="center"/>
    </xf>
    <xf numFmtId="164" fontId="25" fillId="0" borderId="43" xfId="0" applyFont="1" applyFill="1" applyBorder="1" applyAlignment="1">
      <alignment vertical="center"/>
    </xf>
    <xf numFmtId="164" fontId="0" fillId="0" borderId="44" xfId="0" applyFont="1" applyFill="1" applyBorder="1" applyAlignment="1">
      <alignment horizontal="center" vertical="center"/>
    </xf>
    <xf numFmtId="164" fontId="0" fillId="0" borderId="45" xfId="0" applyFont="1" applyFill="1" applyBorder="1" applyAlignment="1">
      <alignment horizontal="center" vertical="center"/>
    </xf>
    <xf numFmtId="166" fontId="20" fillId="22" borderId="46" xfId="49" applyNumberFormat="1" applyFont="1" applyFill="1" applyBorder="1" applyAlignment="1" applyProtection="1">
      <alignment horizontal="right" vertical="center"/>
      <protection/>
    </xf>
    <xf numFmtId="167" fontId="20" fillId="6" borderId="43" xfId="49" applyNumberFormat="1" applyFont="1" applyFill="1" applyBorder="1" applyAlignment="1" applyProtection="1">
      <alignment horizontal="center" vertical="center"/>
      <protection/>
    </xf>
    <xf numFmtId="166" fontId="20" fillId="6" borderId="44" xfId="0" applyNumberFormat="1" applyFont="1" applyFill="1" applyBorder="1" applyAlignment="1">
      <alignment horizontal="center" vertical="center"/>
    </xf>
    <xf numFmtId="167" fontId="20" fillId="6" borderId="47" xfId="49" applyNumberFormat="1" applyFont="1" applyFill="1" applyBorder="1" applyAlignment="1" applyProtection="1">
      <alignment horizontal="center" vertical="center"/>
      <protection/>
    </xf>
    <xf numFmtId="167" fontId="20" fillId="4" borderId="48" xfId="49" applyNumberFormat="1" applyFont="1" applyFill="1" applyBorder="1" applyAlignment="1" applyProtection="1">
      <alignment horizontal="center" vertical="center"/>
      <protection/>
    </xf>
    <xf numFmtId="167" fontId="18" fillId="22" borderId="44" xfId="49" applyNumberFormat="1" applyFont="1" applyFill="1" applyBorder="1" applyAlignment="1" applyProtection="1">
      <alignment horizontal="center" vertical="center"/>
      <protection/>
    </xf>
    <xf numFmtId="168" fontId="18" fillId="22" borderId="42" xfId="0" applyNumberFormat="1" applyFont="1" applyFill="1" applyBorder="1" applyAlignment="1">
      <alignment horizontal="center" vertical="center"/>
    </xf>
    <xf numFmtId="166" fontId="20" fillId="0" borderId="43" xfId="0" applyNumberFormat="1" applyFont="1" applyFill="1" applyBorder="1" applyAlignment="1">
      <alignment horizontal="center" vertical="center"/>
    </xf>
    <xf numFmtId="166" fontId="20" fillId="0" borderId="42" xfId="0" applyNumberFormat="1" applyFont="1" applyFill="1" applyBorder="1" applyAlignment="1">
      <alignment horizontal="center" vertical="center"/>
    </xf>
    <xf numFmtId="164" fontId="18" fillId="0" borderId="49" xfId="0" applyFont="1" applyFill="1" applyBorder="1" applyAlignment="1">
      <alignment horizontal="center" vertical="center"/>
    </xf>
    <xf numFmtId="164" fontId="25" fillId="0" borderId="15" xfId="0" applyFont="1" applyFill="1" applyBorder="1" applyAlignment="1">
      <alignment vertical="center"/>
    </xf>
    <xf numFmtId="169" fontId="25" fillId="0" borderId="16" xfId="0" applyNumberFormat="1" applyFont="1" applyFill="1" applyBorder="1" applyAlignment="1">
      <alignment horizontal="center" vertical="center"/>
    </xf>
    <xf numFmtId="169" fontId="25" fillId="0" borderId="50" xfId="0" applyNumberFormat="1" applyFont="1" applyFill="1" applyBorder="1" applyAlignment="1">
      <alignment horizontal="center" vertical="center"/>
    </xf>
    <xf numFmtId="169" fontId="25" fillId="22" borderId="14" xfId="0" applyNumberFormat="1" applyFont="1" applyFill="1" applyBorder="1" applyAlignment="1">
      <alignment horizontal="center" vertical="center"/>
    </xf>
    <xf numFmtId="169" fontId="25" fillId="6" borderId="15" xfId="0" applyNumberFormat="1" applyFont="1" applyFill="1" applyBorder="1" applyAlignment="1">
      <alignment horizontal="center" vertical="center"/>
    </xf>
    <xf numFmtId="169" fontId="25" fillId="6" borderId="16" xfId="0" applyNumberFormat="1" applyFont="1" applyFill="1" applyBorder="1" applyAlignment="1">
      <alignment horizontal="center" vertical="center"/>
    </xf>
    <xf numFmtId="169" fontId="25" fillId="6" borderId="17" xfId="0" applyNumberFormat="1" applyFont="1" applyFill="1" applyBorder="1" applyAlignment="1">
      <alignment horizontal="center" vertical="center"/>
    </xf>
    <xf numFmtId="169" fontId="25" fillId="4" borderId="18" xfId="0" applyNumberFormat="1" applyFont="1" applyFill="1" applyBorder="1" applyAlignment="1">
      <alignment horizontal="center" vertical="center"/>
    </xf>
    <xf numFmtId="169" fontId="25" fillId="22" borderId="16" xfId="0" applyNumberFormat="1" applyFont="1" applyFill="1" applyBorder="1" applyAlignment="1">
      <alignment horizontal="center" vertical="center"/>
    </xf>
    <xf numFmtId="168" fontId="25" fillId="22" borderId="11" xfId="0" applyNumberFormat="1" applyFont="1" applyFill="1" applyBorder="1" applyAlignment="1">
      <alignment horizontal="center" vertical="center"/>
    </xf>
    <xf numFmtId="169" fontId="25" fillId="0" borderId="15" xfId="0" applyNumberFormat="1" applyFont="1" applyFill="1" applyBorder="1" applyAlignment="1">
      <alignment horizontal="center" vertical="center"/>
    </xf>
    <xf numFmtId="169" fontId="25" fillId="0" borderId="11" xfId="0" applyNumberFormat="1" applyFont="1" applyFill="1" applyBorder="1" applyAlignment="1">
      <alignment horizontal="center" vertical="center"/>
    </xf>
    <xf numFmtId="166" fontId="0" fillId="6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8" fontId="20" fillId="22" borderId="0" xfId="0" applyNumberFormat="1" applyFont="1" applyFill="1" applyBorder="1" applyAlignment="1">
      <alignment horizontal="center" vertical="center"/>
    </xf>
    <xf numFmtId="169" fontId="0" fillId="22" borderId="0" xfId="0" applyNumberFormat="1" applyFill="1" applyAlignment="1">
      <alignment/>
    </xf>
    <xf numFmtId="169" fontId="0" fillId="6" borderId="0" xfId="0" applyNumberFormat="1" applyFill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Euro" xfId="49"/>
    <cellStyle name="Insatisfaisant" xfId="50"/>
    <cellStyle name="Neutre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Local%20Settings\Temp\IM\Copie%20de%20dotation%202012%20-%20VERSION%203%20+3%20-15%20%%20et%20maintien%20CM%20&amp;%20coll&#232;ges%20en%20travau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tation 2012"/>
    </sheetNames>
    <sheetDataSet>
      <sheetData sheetId="0">
        <row r="3">
          <cell r="Z3">
            <v>105588.62</v>
          </cell>
        </row>
        <row r="4">
          <cell r="Z4">
            <v>180818.61000000002</v>
          </cell>
        </row>
        <row r="5">
          <cell r="Z5">
            <v>112632.43</v>
          </cell>
        </row>
        <row r="6">
          <cell r="Z6">
            <v>149383.98</v>
          </cell>
        </row>
        <row r="7">
          <cell r="Z7">
            <v>77686.29000000001</v>
          </cell>
        </row>
        <row r="8">
          <cell r="Z8">
            <v>90340.76</v>
          </cell>
        </row>
        <row r="9">
          <cell r="Z9">
            <v>136263.76</v>
          </cell>
        </row>
        <row r="10">
          <cell r="Z10">
            <v>171450.13</v>
          </cell>
        </row>
        <row r="11">
          <cell r="Z11">
            <v>84986.87000000001</v>
          </cell>
        </row>
        <row r="12">
          <cell r="Z12">
            <v>112267.76</v>
          </cell>
        </row>
        <row r="13">
          <cell r="Z13">
            <v>132563.44</v>
          </cell>
        </row>
        <row r="14">
          <cell r="Z14">
            <v>107270.09000000001</v>
          </cell>
        </row>
        <row r="15">
          <cell r="Z15">
            <v>94019.73</v>
          </cell>
        </row>
        <row r="16">
          <cell r="Z16">
            <v>200371.37</v>
          </cell>
        </row>
        <row r="17">
          <cell r="Z17">
            <v>163520.41</v>
          </cell>
        </row>
        <row r="18">
          <cell r="Z18">
            <v>105109.65000000001</v>
          </cell>
        </row>
        <row r="19">
          <cell r="Z19">
            <v>113537.35</v>
          </cell>
        </row>
        <row r="20">
          <cell r="Z20">
            <v>84498.11</v>
          </cell>
        </row>
        <row r="21">
          <cell r="Z21">
            <v>85877.9</v>
          </cell>
        </row>
        <row r="22">
          <cell r="Z22">
            <v>112475.06</v>
          </cell>
        </row>
        <row r="23">
          <cell r="Z23">
            <v>120388.6</v>
          </cell>
        </row>
        <row r="24">
          <cell r="Z24">
            <v>123115.8</v>
          </cell>
        </row>
        <row r="25">
          <cell r="Z25">
            <v>130985.93</v>
          </cell>
        </row>
        <row r="26">
          <cell r="Z26">
            <v>88417.19</v>
          </cell>
        </row>
        <row r="27">
          <cell r="Z27">
            <v>207637.55</v>
          </cell>
        </row>
        <row r="28">
          <cell r="Z28">
            <v>83446.2</v>
          </cell>
        </row>
        <row r="29">
          <cell r="Z29">
            <v>197421.77</v>
          </cell>
        </row>
        <row r="30">
          <cell r="Z30">
            <v>167988.5</v>
          </cell>
        </row>
        <row r="31">
          <cell r="Z31">
            <v>101575.31</v>
          </cell>
        </row>
        <row r="32">
          <cell r="Z32">
            <v>140687.89</v>
          </cell>
        </row>
        <row r="33">
          <cell r="Z33">
            <v>109076</v>
          </cell>
        </row>
        <row r="34">
          <cell r="Z34">
            <v>173461.87999999998</v>
          </cell>
        </row>
        <row r="35">
          <cell r="Z35">
            <v>189220.72999999998</v>
          </cell>
        </row>
        <row r="36">
          <cell r="Z36">
            <v>92804.97</v>
          </cell>
        </row>
        <row r="37">
          <cell r="Z37">
            <v>100337.8</v>
          </cell>
        </row>
        <row r="38">
          <cell r="Z38">
            <v>84551.52</v>
          </cell>
        </row>
        <row r="39">
          <cell r="Z39">
            <v>111579.98</v>
          </cell>
        </row>
        <row r="40">
          <cell r="Z40">
            <v>152598.4</v>
          </cell>
        </row>
        <row r="41">
          <cell r="Z41">
            <v>126709.90000000001</v>
          </cell>
        </row>
        <row r="42">
          <cell r="Z42">
            <v>112039.22</v>
          </cell>
        </row>
        <row r="43">
          <cell r="Z43">
            <v>128245.18</v>
          </cell>
        </row>
        <row r="44">
          <cell r="Z44">
            <v>126144.86000000002</v>
          </cell>
        </row>
        <row r="45">
          <cell r="Z45">
            <v>92785.45</v>
          </cell>
        </row>
        <row r="46">
          <cell r="Z46">
            <v>110000.29999999999</v>
          </cell>
        </row>
        <row r="47">
          <cell r="Z47">
            <v>120162.48000000001</v>
          </cell>
        </row>
        <row r="48">
          <cell r="Z48">
            <v>75185.44</v>
          </cell>
        </row>
        <row r="49">
          <cell r="Z49">
            <v>92480.12999999999</v>
          </cell>
        </row>
        <row r="50">
          <cell r="Z50">
            <v>105699.55</v>
          </cell>
        </row>
        <row r="51">
          <cell r="Z51">
            <v>143091.64</v>
          </cell>
        </row>
        <row r="52">
          <cell r="Z52">
            <v>103985.9</v>
          </cell>
        </row>
        <row r="53">
          <cell r="Z53">
            <v>158038.42</v>
          </cell>
        </row>
        <row r="54">
          <cell r="Z54">
            <v>167632.33000000002</v>
          </cell>
        </row>
        <row r="55">
          <cell r="Z55">
            <v>109694.66</v>
          </cell>
        </row>
        <row r="56">
          <cell r="Z56">
            <v>120466.87999999999</v>
          </cell>
        </row>
        <row r="57">
          <cell r="Z57">
            <v>120293.48</v>
          </cell>
        </row>
        <row r="58">
          <cell r="Z58">
            <v>114062.11</v>
          </cell>
        </row>
        <row r="59">
          <cell r="Z59">
            <v>75653.31999999999</v>
          </cell>
        </row>
        <row r="60">
          <cell r="Z60">
            <v>105918.44</v>
          </cell>
        </row>
        <row r="61">
          <cell r="Z61">
            <v>159223.08000000002</v>
          </cell>
        </row>
        <row r="62">
          <cell r="Z62">
            <v>92352.23000000001</v>
          </cell>
        </row>
        <row r="63">
          <cell r="Z63">
            <v>99651.65</v>
          </cell>
        </row>
        <row r="64">
          <cell r="Z64">
            <v>119858.68</v>
          </cell>
        </row>
        <row r="65">
          <cell r="Z65">
            <v>125805.56</v>
          </cell>
        </row>
        <row r="66">
          <cell r="Z66">
            <v>89611.76</v>
          </cell>
        </row>
        <row r="67">
          <cell r="Z67">
            <v>125965.75</v>
          </cell>
        </row>
        <row r="68">
          <cell r="Z68">
            <v>166725.31</v>
          </cell>
        </row>
        <row r="69">
          <cell r="Z69">
            <v>101774.09</v>
          </cell>
        </row>
        <row r="70">
          <cell r="Z70">
            <v>186112.74000000002</v>
          </cell>
        </row>
        <row r="71">
          <cell r="Z71">
            <v>106372.37999999999</v>
          </cell>
        </row>
        <row r="72">
          <cell r="Z72">
            <v>104178.1</v>
          </cell>
        </row>
        <row r="73">
          <cell r="Z73">
            <v>133194.99</v>
          </cell>
        </row>
        <row r="74">
          <cell r="Z74">
            <v>108705.06</v>
          </cell>
        </row>
        <row r="75">
          <cell r="Z75">
            <v>144573.25</v>
          </cell>
        </row>
        <row r="76">
          <cell r="Z76">
            <v>124052.07</v>
          </cell>
        </row>
        <row r="77">
          <cell r="Z77">
            <v>110353.81</v>
          </cell>
        </row>
        <row r="78">
          <cell r="Z78">
            <v>174916.43</v>
          </cell>
        </row>
        <row r="79">
          <cell r="Z79">
            <v>110468.73</v>
          </cell>
        </row>
        <row r="80">
          <cell r="Z80">
            <v>177106.27</v>
          </cell>
        </row>
        <row r="81">
          <cell r="Z81">
            <v>113102.47</v>
          </cell>
        </row>
        <row r="82">
          <cell r="Z82">
            <v>133248.66999999998</v>
          </cell>
        </row>
        <row r="83">
          <cell r="Z83">
            <v>113092.06000000001</v>
          </cell>
        </row>
        <row r="84">
          <cell r="Z84">
            <v>150314.94</v>
          </cell>
        </row>
        <row r="85">
          <cell r="Z85">
            <v>98838.29999999999</v>
          </cell>
        </row>
        <row r="86">
          <cell r="Z86">
            <v>90111.62000000001</v>
          </cell>
        </row>
        <row r="87">
          <cell r="Z87">
            <v>63403.44</v>
          </cell>
        </row>
        <row r="88">
          <cell r="Z88">
            <v>183632.53</v>
          </cell>
        </row>
        <row r="89">
          <cell r="Z89">
            <v>154109.44</v>
          </cell>
        </row>
        <row r="90">
          <cell r="Z90">
            <v>138720.62</v>
          </cell>
        </row>
        <row r="91">
          <cell r="Z91">
            <v>125290.4</v>
          </cell>
        </row>
        <row r="92">
          <cell r="Z92">
            <v>139490.85</v>
          </cell>
        </row>
        <row r="93">
          <cell r="Z93">
            <v>107735.78</v>
          </cell>
        </row>
        <row r="94">
          <cell r="Z94">
            <v>120002.97</v>
          </cell>
        </row>
        <row r="95">
          <cell r="Z95">
            <v>110881.28</v>
          </cell>
        </row>
        <row r="96">
          <cell r="Z96">
            <v>102747.02</v>
          </cell>
        </row>
        <row r="97">
          <cell r="Z97">
            <v>176138.39</v>
          </cell>
        </row>
        <row r="98">
          <cell r="Z98">
            <v>134757.16</v>
          </cell>
        </row>
        <row r="99">
          <cell r="Z99">
            <v>90221.65000000001</v>
          </cell>
        </row>
        <row r="100">
          <cell r="Z100">
            <v>142414.59</v>
          </cell>
        </row>
        <row r="101">
          <cell r="Z101">
            <v>108243.94</v>
          </cell>
        </row>
        <row r="102">
          <cell r="Z102">
            <v>20804.760000000002</v>
          </cell>
        </row>
        <row r="103">
          <cell r="Z103">
            <v>61090.6</v>
          </cell>
        </row>
        <row r="104">
          <cell r="Z104">
            <v>74171.6</v>
          </cell>
        </row>
        <row r="105">
          <cell r="Z105">
            <v>63180.2</v>
          </cell>
        </row>
        <row r="106">
          <cell r="Z106">
            <v>159819.2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4"/>
  <sheetViews>
    <sheetView tabSelected="1" view="pageBreakPreview" zoomScale="90" zoomScaleSheetLayoutView="90" workbookViewId="0" topLeftCell="A73">
      <selection activeCell="T105" sqref="T105"/>
    </sheetView>
  </sheetViews>
  <sheetFormatPr defaultColWidth="11.421875" defaultRowHeight="12.75"/>
  <cols>
    <col min="1" max="1" width="19.57421875" style="0" customWidth="1"/>
    <col min="2" max="2" width="19.8515625" style="0" customWidth="1"/>
    <col min="3" max="4" width="0" style="0" hidden="1" customWidth="1"/>
    <col min="5" max="5" width="11.140625" style="1" customWidth="1"/>
    <col min="6" max="6" width="0" style="1" hidden="1" customWidth="1"/>
    <col min="7" max="7" width="11.140625" style="1" customWidth="1"/>
    <col min="8" max="8" width="14.28125" style="2" customWidth="1"/>
    <col min="9" max="9" width="11.8515625" style="3" customWidth="1"/>
    <col min="10" max="11" width="13.57421875" style="3" customWidth="1"/>
    <col min="12" max="12" width="12.00390625" style="3" customWidth="1"/>
    <col min="13" max="13" width="13.7109375" style="4" customWidth="1"/>
    <col min="14" max="14" width="12.57421875" style="3" customWidth="1"/>
    <col min="15" max="15" width="14.57421875" style="2" customWidth="1"/>
    <col min="16" max="16" width="10.7109375" style="5" customWidth="1"/>
    <col min="17" max="18" width="0" style="3" hidden="1" customWidth="1"/>
  </cols>
  <sheetData>
    <row r="1" spans="1:18" s="19" customFormat="1" ht="42" customHeight="1">
      <c r="A1" s="6" t="s">
        <v>0</v>
      </c>
      <c r="B1" s="7" t="s">
        <v>1</v>
      </c>
      <c r="C1" s="8"/>
      <c r="D1" s="9" t="s">
        <v>2</v>
      </c>
      <c r="E1" s="9"/>
      <c r="F1" s="9"/>
      <c r="G1" s="9"/>
      <c r="H1" s="10" t="s">
        <v>3</v>
      </c>
      <c r="I1" s="11" t="s">
        <v>4</v>
      </c>
      <c r="J1" s="12" t="s">
        <v>5</v>
      </c>
      <c r="K1" s="13" t="s">
        <v>6</v>
      </c>
      <c r="L1" s="14" t="s">
        <v>7</v>
      </c>
      <c r="M1" s="15" t="s">
        <v>8</v>
      </c>
      <c r="N1" s="16" t="s">
        <v>9</v>
      </c>
      <c r="O1" s="17" t="s">
        <v>3</v>
      </c>
      <c r="P1" s="17"/>
      <c r="Q1" s="18" t="s">
        <v>10</v>
      </c>
      <c r="R1" s="18"/>
    </row>
    <row r="2" spans="1:18" ht="89.25" customHeight="1">
      <c r="A2" s="6"/>
      <c r="B2" s="7"/>
      <c r="C2" s="20"/>
      <c r="D2" s="21" t="s">
        <v>11</v>
      </c>
      <c r="E2" s="21" t="s">
        <v>12</v>
      </c>
      <c r="F2" s="21" t="s">
        <v>13</v>
      </c>
      <c r="G2" s="22" t="s">
        <v>14</v>
      </c>
      <c r="H2" s="10"/>
      <c r="I2" s="11"/>
      <c r="J2" s="12"/>
      <c r="K2" s="13"/>
      <c r="L2" s="14"/>
      <c r="M2" s="15"/>
      <c r="N2" s="16"/>
      <c r="O2" s="23" t="s">
        <v>15</v>
      </c>
      <c r="P2" s="24" t="s">
        <v>16</v>
      </c>
      <c r="Q2" s="25" t="s">
        <v>17</v>
      </c>
      <c r="R2" s="26" t="s">
        <v>18</v>
      </c>
    </row>
    <row r="3" spans="1:18" s="3" customFormat="1" ht="12.75">
      <c r="A3" s="27" t="s">
        <v>19</v>
      </c>
      <c r="B3" s="28" t="s">
        <v>20</v>
      </c>
      <c r="C3" s="29" t="s">
        <v>21</v>
      </c>
      <c r="D3" s="30">
        <v>411</v>
      </c>
      <c r="E3" s="30">
        <v>443</v>
      </c>
      <c r="F3" s="30"/>
      <c r="G3" s="31"/>
      <c r="H3" s="32">
        <f>N('[1]dotation 2012'!Z3)</f>
        <v>105588.62</v>
      </c>
      <c r="I3" s="33">
        <f aca="true" t="shared" si="0" ref="I3:I34">G3*80</f>
        <v>0</v>
      </c>
      <c r="J3" s="34">
        <f>E3*4.6</f>
        <v>2037.8</v>
      </c>
      <c r="K3" s="34"/>
      <c r="L3" s="34"/>
      <c r="M3" s="35">
        <f>SUM(I3:L3)</f>
        <v>2037.8</v>
      </c>
      <c r="N3" s="36">
        <v>104111.42</v>
      </c>
      <c r="O3" s="37">
        <f aca="true" t="shared" si="1" ref="O3:O34">H3+M3</f>
        <v>107626.42</v>
      </c>
      <c r="P3" s="38">
        <f aca="true" t="shared" si="2" ref="P3:P34">(O3-N3)/N3</f>
        <v>0.033761906234685876</v>
      </c>
      <c r="Q3" s="39"/>
      <c r="R3" s="40">
        <v>12450</v>
      </c>
    </row>
    <row r="4" spans="1:18" s="3" customFormat="1" ht="12.75">
      <c r="A4" s="41" t="s">
        <v>22</v>
      </c>
      <c r="B4" s="42" t="s">
        <v>20</v>
      </c>
      <c r="C4" s="43" t="s">
        <v>21</v>
      </c>
      <c r="D4" s="44">
        <v>575</v>
      </c>
      <c r="E4" s="44">
        <v>564</v>
      </c>
      <c r="F4" s="44">
        <v>60</v>
      </c>
      <c r="G4" s="45">
        <v>55</v>
      </c>
      <c r="H4" s="46">
        <f>N('[1]dotation 2012'!Z4)</f>
        <v>180818.61000000002</v>
      </c>
      <c r="I4" s="47">
        <f t="shared" si="0"/>
        <v>4400</v>
      </c>
      <c r="J4" s="48">
        <v>2783</v>
      </c>
      <c r="K4" s="48">
        <v>3500</v>
      </c>
      <c r="L4" s="48"/>
      <c r="M4" s="49">
        <f aca="true" t="shared" si="3" ref="M4:M67">SUM(I4:L4)</f>
        <v>10683</v>
      </c>
      <c r="N4" s="50">
        <v>193629.01</v>
      </c>
      <c r="O4" s="51">
        <f t="shared" si="1"/>
        <v>191501.61000000002</v>
      </c>
      <c r="P4" s="52">
        <f t="shared" si="2"/>
        <v>-0.010986990017663128</v>
      </c>
      <c r="Q4" s="53">
        <v>10350</v>
      </c>
      <c r="R4" s="54">
        <v>6091</v>
      </c>
    </row>
    <row r="5" spans="1:18" s="55" customFormat="1" ht="12.75">
      <c r="A5" s="41" t="s">
        <v>23</v>
      </c>
      <c r="B5" s="42" t="s">
        <v>20</v>
      </c>
      <c r="C5" s="43" t="s">
        <v>21</v>
      </c>
      <c r="D5" s="44">
        <v>364</v>
      </c>
      <c r="E5" s="44">
        <v>341</v>
      </c>
      <c r="F5" s="44"/>
      <c r="G5" s="45"/>
      <c r="H5" s="46">
        <f>N('[1]dotation 2012'!Z5)</f>
        <v>112632.43</v>
      </c>
      <c r="I5" s="47">
        <f t="shared" si="0"/>
        <v>0</v>
      </c>
      <c r="J5" s="48">
        <f>E5*4.6</f>
        <v>1568.6</v>
      </c>
      <c r="K5" s="48"/>
      <c r="L5" s="48"/>
      <c r="M5" s="49">
        <f t="shared" si="3"/>
        <v>1568.6</v>
      </c>
      <c r="N5" s="50">
        <v>108030.03</v>
      </c>
      <c r="O5" s="51">
        <f t="shared" si="1"/>
        <v>114201.03</v>
      </c>
      <c r="P5" s="52">
        <f t="shared" si="2"/>
        <v>0.05712300551985406</v>
      </c>
      <c r="Q5" s="53">
        <v>8100</v>
      </c>
      <c r="R5" s="54"/>
    </row>
    <row r="6" spans="1:18" s="3" customFormat="1" ht="12.75">
      <c r="A6" s="56" t="s">
        <v>24</v>
      </c>
      <c r="B6" s="57" t="s">
        <v>25</v>
      </c>
      <c r="C6" s="58"/>
      <c r="D6" s="44">
        <v>590</v>
      </c>
      <c r="E6" s="44">
        <v>593</v>
      </c>
      <c r="F6" s="44">
        <v>56</v>
      </c>
      <c r="G6" s="45">
        <v>51</v>
      </c>
      <c r="H6" s="46">
        <f>N('[1]dotation 2012'!Z6)</f>
        <v>149383.98</v>
      </c>
      <c r="I6" s="47">
        <f t="shared" si="0"/>
        <v>4080</v>
      </c>
      <c r="J6" s="59">
        <v>0</v>
      </c>
      <c r="K6" s="59">
        <v>3500</v>
      </c>
      <c r="L6" s="48"/>
      <c r="M6" s="49">
        <f t="shared" si="3"/>
        <v>7580</v>
      </c>
      <c r="N6" s="50">
        <v>161077.78</v>
      </c>
      <c r="O6" s="51">
        <f t="shared" si="1"/>
        <v>156963.98</v>
      </c>
      <c r="P6" s="52">
        <f t="shared" si="2"/>
        <v>-0.02553921465766407</v>
      </c>
      <c r="Q6" s="53"/>
      <c r="R6" s="54"/>
    </row>
    <row r="7" spans="1:18" s="55" customFormat="1" ht="12.75">
      <c r="A7" s="56" t="s">
        <v>26</v>
      </c>
      <c r="B7" s="57" t="s">
        <v>27</v>
      </c>
      <c r="C7" s="58"/>
      <c r="D7" s="44">
        <v>280</v>
      </c>
      <c r="E7" s="44">
        <v>280</v>
      </c>
      <c r="F7" s="44"/>
      <c r="G7" s="45"/>
      <c r="H7" s="46">
        <f>N('[1]dotation 2012'!Z7)</f>
        <v>77686.29000000001</v>
      </c>
      <c r="I7" s="47">
        <f t="shared" si="0"/>
        <v>0</v>
      </c>
      <c r="J7" s="59">
        <v>0</v>
      </c>
      <c r="K7" s="59"/>
      <c r="L7" s="48"/>
      <c r="M7" s="49">
        <f t="shared" si="3"/>
        <v>0</v>
      </c>
      <c r="N7" s="50">
        <v>73346.29</v>
      </c>
      <c r="O7" s="51">
        <f t="shared" si="1"/>
        <v>77686.29000000001</v>
      </c>
      <c r="P7" s="52">
        <f t="shared" si="2"/>
        <v>0.05917136367769951</v>
      </c>
      <c r="Q7" s="53">
        <v>5363</v>
      </c>
      <c r="R7" s="54"/>
    </row>
    <row r="8" spans="1:18" s="55" customFormat="1" ht="12.75">
      <c r="A8" s="41" t="s">
        <v>28</v>
      </c>
      <c r="B8" s="42" t="s">
        <v>27</v>
      </c>
      <c r="C8" s="43" t="s">
        <v>21</v>
      </c>
      <c r="D8" s="44">
        <v>354</v>
      </c>
      <c r="E8" s="44">
        <v>345</v>
      </c>
      <c r="F8" s="44"/>
      <c r="G8" s="45"/>
      <c r="H8" s="46">
        <f>N('[1]dotation 2012'!Z8)</f>
        <v>90340.76</v>
      </c>
      <c r="I8" s="47">
        <f t="shared" si="0"/>
        <v>0</v>
      </c>
      <c r="J8" s="48">
        <f>E8*4.6</f>
        <v>1586.9999999999998</v>
      </c>
      <c r="K8" s="48">
        <v>3500</v>
      </c>
      <c r="L8" s="48"/>
      <c r="M8" s="49">
        <f t="shared" si="3"/>
        <v>5087</v>
      </c>
      <c r="N8" s="50">
        <v>78173.76</v>
      </c>
      <c r="O8" s="51">
        <f t="shared" si="1"/>
        <v>95427.76</v>
      </c>
      <c r="P8" s="52">
        <f t="shared" si="2"/>
        <v>0.22071344655802666</v>
      </c>
      <c r="Q8" s="53">
        <v>7800</v>
      </c>
      <c r="R8" s="54"/>
    </row>
    <row r="9" spans="1:18" s="60" customFormat="1" ht="12.75">
      <c r="A9" s="41" t="s">
        <v>29</v>
      </c>
      <c r="B9" s="42" t="s">
        <v>30</v>
      </c>
      <c r="C9" s="43" t="s">
        <v>21</v>
      </c>
      <c r="D9" s="44">
        <v>684</v>
      </c>
      <c r="E9" s="44">
        <v>636</v>
      </c>
      <c r="F9" s="44">
        <v>53</v>
      </c>
      <c r="G9" s="45">
        <v>52</v>
      </c>
      <c r="H9" s="46">
        <f>N('[1]dotation 2012'!Z9)</f>
        <v>136263.76</v>
      </c>
      <c r="I9" s="47">
        <f t="shared" si="0"/>
        <v>4160</v>
      </c>
      <c r="J9" s="48">
        <f>D9*4.6</f>
        <v>3146.3999999999996</v>
      </c>
      <c r="K9" s="48">
        <v>3500</v>
      </c>
      <c r="L9" s="48"/>
      <c r="M9" s="49">
        <f t="shared" si="3"/>
        <v>10806.4</v>
      </c>
      <c r="N9" s="50">
        <v>152555.96</v>
      </c>
      <c r="O9" s="51">
        <f t="shared" si="1"/>
        <v>147070.16</v>
      </c>
      <c r="P9" s="52">
        <f t="shared" si="2"/>
        <v>-0.03595926373509097</v>
      </c>
      <c r="Q9" s="53"/>
      <c r="R9" s="54"/>
    </row>
    <row r="10" spans="1:18" s="55" customFormat="1" ht="12.75">
      <c r="A10" s="56" t="s">
        <v>31</v>
      </c>
      <c r="B10" s="57" t="s">
        <v>32</v>
      </c>
      <c r="C10" s="58"/>
      <c r="D10" s="44">
        <v>659</v>
      </c>
      <c r="E10" s="44">
        <v>658</v>
      </c>
      <c r="F10" s="44"/>
      <c r="G10" s="45"/>
      <c r="H10" s="46">
        <f>N('[1]dotation 2012'!Z10)</f>
        <v>171450.13</v>
      </c>
      <c r="I10" s="47">
        <f t="shared" si="0"/>
        <v>0</v>
      </c>
      <c r="J10" s="59">
        <v>0</v>
      </c>
      <c r="K10" s="59"/>
      <c r="L10" s="48"/>
      <c r="M10" s="49">
        <f t="shared" si="3"/>
        <v>0</v>
      </c>
      <c r="N10" s="50">
        <v>177015.53</v>
      </c>
      <c r="O10" s="51">
        <f t="shared" si="1"/>
        <v>171450.13</v>
      </c>
      <c r="P10" s="52">
        <f t="shared" si="2"/>
        <v>-0.031440179288224</v>
      </c>
      <c r="Q10" s="53">
        <v>12675</v>
      </c>
      <c r="R10" s="54"/>
    </row>
    <row r="11" spans="1:18" s="3" customFormat="1" ht="12.75">
      <c r="A11" s="56" t="s">
        <v>33</v>
      </c>
      <c r="B11" s="57" t="s">
        <v>34</v>
      </c>
      <c r="C11" s="58"/>
      <c r="D11" s="44">
        <v>539</v>
      </c>
      <c r="E11" s="44">
        <v>494</v>
      </c>
      <c r="F11" s="44"/>
      <c r="G11" s="45"/>
      <c r="H11" s="46">
        <f>N('[1]dotation 2012'!Z11)</f>
        <v>84986.87000000001</v>
      </c>
      <c r="I11" s="47">
        <f t="shared" si="0"/>
        <v>0</v>
      </c>
      <c r="J11" s="59">
        <v>0</v>
      </c>
      <c r="K11" s="59"/>
      <c r="L11" s="48"/>
      <c r="M11" s="49">
        <f t="shared" si="3"/>
        <v>0</v>
      </c>
      <c r="N11" s="50">
        <v>90946.87</v>
      </c>
      <c r="O11" s="51">
        <f t="shared" si="1"/>
        <v>84986.87000000001</v>
      </c>
      <c r="P11" s="52">
        <f t="shared" si="2"/>
        <v>-0.0655327665482054</v>
      </c>
      <c r="Q11" s="53"/>
      <c r="R11" s="54"/>
    </row>
    <row r="12" spans="1:18" s="3" customFormat="1" ht="12.75">
      <c r="A12" s="56" t="s">
        <v>35</v>
      </c>
      <c r="B12" s="57" t="s">
        <v>34</v>
      </c>
      <c r="C12" s="58"/>
      <c r="D12" s="44">
        <v>430</v>
      </c>
      <c r="E12" s="44">
        <v>476</v>
      </c>
      <c r="F12" s="44"/>
      <c r="G12" s="45"/>
      <c r="H12" s="46">
        <f>N('[1]dotation 2012'!Z12)</f>
        <v>112267.76</v>
      </c>
      <c r="I12" s="47">
        <f t="shared" si="0"/>
        <v>0</v>
      </c>
      <c r="J12" s="59">
        <v>0</v>
      </c>
      <c r="K12" s="59"/>
      <c r="L12" s="48"/>
      <c r="M12" s="49">
        <f t="shared" si="3"/>
        <v>0</v>
      </c>
      <c r="N12" s="50">
        <v>117102.36</v>
      </c>
      <c r="O12" s="51">
        <f t="shared" si="1"/>
        <v>112267.76</v>
      </c>
      <c r="P12" s="52">
        <f t="shared" si="2"/>
        <v>-0.04128524822215373</v>
      </c>
      <c r="Q12" s="53"/>
      <c r="R12" s="54"/>
    </row>
    <row r="13" spans="1:18" s="55" customFormat="1" ht="12.75">
      <c r="A13" s="41" t="s">
        <v>36</v>
      </c>
      <c r="B13" s="42" t="s">
        <v>37</v>
      </c>
      <c r="C13" s="43" t="s">
        <v>21</v>
      </c>
      <c r="D13" s="44">
        <v>501</v>
      </c>
      <c r="E13" s="44">
        <v>456</v>
      </c>
      <c r="F13" s="44"/>
      <c r="G13" s="45"/>
      <c r="H13" s="46">
        <f>N('[1]dotation 2012'!Z13)</f>
        <v>132563.44</v>
      </c>
      <c r="I13" s="47">
        <f t="shared" si="0"/>
        <v>0</v>
      </c>
      <c r="J13" s="48">
        <f>D13*4.6</f>
        <v>2304.6</v>
      </c>
      <c r="K13" s="48"/>
      <c r="L13" s="48"/>
      <c r="M13" s="49">
        <f t="shared" si="3"/>
        <v>2304.6</v>
      </c>
      <c r="N13" s="50">
        <v>142948.64</v>
      </c>
      <c r="O13" s="51">
        <f t="shared" si="1"/>
        <v>134868.04</v>
      </c>
      <c r="P13" s="52">
        <f t="shared" si="2"/>
        <v>-0.05652799494979459</v>
      </c>
      <c r="Q13" s="53">
        <v>11100</v>
      </c>
      <c r="R13" s="54"/>
    </row>
    <row r="14" spans="1:18" s="3" customFormat="1" ht="12.75">
      <c r="A14" s="61" t="s">
        <v>38</v>
      </c>
      <c r="B14" s="57" t="s">
        <v>37</v>
      </c>
      <c r="C14" s="58"/>
      <c r="D14" s="44">
        <v>594</v>
      </c>
      <c r="E14" s="44">
        <v>579</v>
      </c>
      <c r="F14" s="44"/>
      <c r="G14" s="45"/>
      <c r="H14" s="46">
        <f>N('[1]dotation 2012'!Z14)</f>
        <v>107270.09000000001</v>
      </c>
      <c r="I14" s="47">
        <f t="shared" si="0"/>
        <v>0</v>
      </c>
      <c r="J14" s="59">
        <v>0</v>
      </c>
      <c r="K14" s="59"/>
      <c r="L14" s="48"/>
      <c r="M14" s="49">
        <f t="shared" si="3"/>
        <v>0</v>
      </c>
      <c r="N14" s="50">
        <v>124738.09</v>
      </c>
      <c r="O14" s="51">
        <f t="shared" si="1"/>
        <v>107270.09000000001</v>
      </c>
      <c r="P14" s="52">
        <f t="shared" si="2"/>
        <v>-0.14003741760034955</v>
      </c>
      <c r="Q14" s="53">
        <v>11700</v>
      </c>
      <c r="R14" s="54"/>
    </row>
    <row r="15" spans="1:18" s="64" customFormat="1" ht="12.75">
      <c r="A15" s="41" t="s">
        <v>39</v>
      </c>
      <c r="B15" s="42" t="s">
        <v>37</v>
      </c>
      <c r="C15" s="43" t="s">
        <v>21</v>
      </c>
      <c r="D15" s="62">
        <v>433</v>
      </c>
      <c r="E15" s="62">
        <v>435</v>
      </c>
      <c r="F15" s="62"/>
      <c r="G15" s="63"/>
      <c r="H15" s="46">
        <f>N('[1]dotation 2012'!Z15)</f>
        <v>94019.73</v>
      </c>
      <c r="I15" s="47">
        <f t="shared" si="0"/>
        <v>0</v>
      </c>
      <c r="J15" s="48">
        <f>D15*4.6</f>
        <v>1991.8</v>
      </c>
      <c r="K15" s="48"/>
      <c r="L15" s="48"/>
      <c r="M15" s="49">
        <f t="shared" si="3"/>
        <v>1991.8</v>
      </c>
      <c r="N15" s="50">
        <v>96308.33</v>
      </c>
      <c r="O15" s="51">
        <f t="shared" si="1"/>
        <v>96011.53</v>
      </c>
      <c r="P15" s="52">
        <f t="shared" si="2"/>
        <v>-0.0030817687317390187</v>
      </c>
      <c r="Q15" s="53">
        <v>6600</v>
      </c>
      <c r="R15" s="54">
        <v>28155</v>
      </c>
    </row>
    <row r="16" spans="1:18" s="3" customFormat="1" ht="12.75">
      <c r="A16" s="65" t="s">
        <v>40</v>
      </c>
      <c r="B16" s="66" t="s">
        <v>37</v>
      </c>
      <c r="C16" s="67" t="s">
        <v>21</v>
      </c>
      <c r="D16" s="44">
        <v>757</v>
      </c>
      <c r="E16" s="44">
        <v>746</v>
      </c>
      <c r="F16" s="44">
        <v>60</v>
      </c>
      <c r="G16" s="45">
        <v>60</v>
      </c>
      <c r="H16" s="46">
        <f>N('[1]dotation 2012'!Z16)</f>
        <v>200371.37</v>
      </c>
      <c r="I16" s="47">
        <f t="shared" si="0"/>
        <v>4800</v>
      </c>
      <c r="J16" s="48">
        <f>D16*4.6</f>
        <v>3482.2</v>
      </c>
      <c r="K16" s="48">
        <v>3500</v>
      </c>
      <c r="L16" s="48">
        <v>7500</v>
      </c>
      <c r="M16" s="49">
        <f t="shared" si="3"/>
        <v>19282.2</v>
      </c>
      <c r="N16" s="50">
        <v>195073.17</v>
      </c>
      <c r="O16" s="51">
        <f t="shared" si="1"/>
        <v>219653.57</v>
      </c>
      <c r="P16" s="52">
        <f t="shared" si="2"/>
        <v>0.12600605198551904</v>
      </c>
      <c r="Q16" s="53">
        <v>6900</v>
      </c>
      <c r="R16" s="54"/>
    </row>
    <row r="17" spans="1:18" s="3" customFormat="1" ht="12.75">
      <c r="A17" s="41" t="s">
        <v>41</v>
      </c>
      <c r="B17" s="42" t="s">
        <v>37</v>
      </c>
      <c r="C17" s="43" t="s">
        <v>21</v>
      </c>
      <c r="D17" s="44">
        <v>746</v>
      </c>
      <c r="E17" s="44">
        <v>740</v>
      </c>
      <c r="F17" s="44">
        <v>37</v>
      </c>
      <c r="G17" s="45">
        <v>37</v>
      </c>
      <c r="H17" s="46">
        <f>N('[1]dotation 2012'!Z17)</f>
        <v>163520.41</v>
      </c>
      <c r="I17" s="47">
        <f t="shared" si="0"/>
        <v>2960</v>
      </c>
      <c r="J17" s="48">
        <f>E17*4.6</f>
        <v>3403.9999999999995</v>
      </c>
      <c r="K17" s="48">
        <v>3500</v>
      </c>
      <c r="L17" s="48"/>
      <c r="M17" s="49">
        <f t="shared" si="3"/>
        <v>9864</v>
      </c>
      <c r="N17" s="50">
        <v>174662.41</v>
      </c>
      <c r="O17" s="51">
        <f t="shared" si="1"/>
        <v>173384.41</v>
      </c>
      <c r="P17" s="52">
        <f t="shared" si="2"/>
        <v>-0.007316972209418157</v>
      </c>
      <c r="Q17" s="53">
        <v>10200</v>
      </c>
      <c r="R17" s="54"/>
    </row>
    <row r="18" spans="1:18" s="3" customFormat="1" ht="12.75">
      <c r="A18" s="56" t="s">
        <v>42</v>
      </c>
      <c r="B18" s="57" t="s">
        <v>43</v>
      </c>
      <c r="C18" s="58"/>
      <c r="D18" s="44">
        <v>737</v>
      </c>
      <c r="E18" s="44">
        <v>712</v>
      </c>
      <c r="F18" s="44"/>
      <c r="G18" s="45"/>
      <c r="H18" s="46">
        <f>N('[1]dotation 2012'!Z18)</f>
        <v>105109.65000000001</v>
      </c>
      <c r="I18" s="47">
        <f t="shared" si="0"/>
        <v>0</v>
      </c>
      <c r="J18" s="59">
        <v>0</v>
      </c>
      <c r="K18" s="59"/>
      <c r="L18" s="48"/>
      <c r="M18" s="49">
        <f t="shared" si="3"/>
        <v>0</v>
      </c>
      <c r="N18" s="50">
        <v>110751.65</v>
      </c>
      <c r="O18" s="51">
        <f t="shared" si="1"/>
        <v>105109.65000000001</v>
      </c>
      <c r="P18" s="52">
        <f t="shared" si="2"/>
        <v>-0.05094280762408493</v>
      </c>
      <c r="Q18" s="53"/>
      <c r="R18" s="54"/>
    </row>
    <row r="19" spans="1:18" s="3" customFormat="1" ht="12.75">
      <c r="A19" s="56" t="s">
        <v>44</v>
      </c>
      <c r="B19" s="57" t="s">
        <v>45</v>
      </c>
      <c r="C19" s="58"/>
      <c r="D19" s="44">
        <v>476</v>
      </c>
      <c r="E19" s="44">
        <v>485</v>
      </c>
      <c r="F19" s="44">
        <v>46</v>
      </c>
      <c r="G19" s="45">
        <v>52</v>
      </c>
      <c r="H19" s="46">
        <f>N('[1]dotation 2012'!Z19)</f>
        <v>113537.35</v>
      </c>
      <c r="I19" s="47">
        <f t="shared" si="0"/>
        <v>4160</v>
      </c>
      <c r="J19" s="59">
        <v>0</v>
      </c>
      <c r="K19" s="59"/>
      <c r="L19" s="48"/>
      <c r="M19" s="49">
        <f t="shared" si="3"/>
        <v>4160</v>
      </c>
      <c r="N19" s="50">
        <v>116573.75</v>
      </c>
      <c r="O19" s="51">
        <f t="shared" si="1"/>
        <v>117697.35</v>
      </c>
      <c r="P19" s="52">
        <f t="shared" si="2"/>
        <v>0.009638533546360187</v>
      </c>
      <c r="Q19" s="53">
        <v>10725</v>
      </c>
      <c r="R19" s="54"/>
    </row>
    <row r="20" spans="1:18" s="3" customFormat="1" ht="12.75">
      <c r="A20" s="41" t="s">
        <v>46</v>
      </c>
      <c r="B20" s="42" t="s">
        <v>45</v>
      </c>
      <c r="C20" s="43" t="s">
        <v>21</v>
      </c>
      <c r="D20" s="44">
        <v>341</v>
      </c>
      <c r="E20" s="44">
        <v>347</v>
      </c>
      <c r="F20" s="44"/>
      <c r="G20" s="45"/>
      <c r="H20" s="46">
        <f>N('[1]dotation 2012'!Z20)</f>
        <v>84498.11</v>
      </c>
      <c r="I20" s="47">
        <f t="shared" si="0"/>
        <v>0</v>
      </c>
      <c r="J20" s="48">
        <f>E20*4.6</f>
        <v>1596.1999999999998</v>
      </c>
      <c r="K20" s="48"/>
      <c r="L20" s="48"/>
      <c r="M20" s="49">
        <f t="shared" si="3"/>
        <v>1596.1999999999998</v>
      </c>
      <c r="N20" s="50">
        <v>87847.31</v>
      </c>
      <c r="O20" s="51">
        <f t="shared" si="1"/>
        <v>86094.31</v>
      </c>
      <c r="P20" s="52">
        <f t="shared" si="2"/>
        <v>-0.01995507887492514</v>
      </c>
      <c r="Q20" s="53">
        <v>7800</v>
      </c>
      <c r="R20" s="54"/>
    </row>
    <row r="21" spans="1:18" s="55" customFormat="1" ht="12.75">
      <c r="A21" s="56" t="s">
        <v>47</v>
      </c>
      <c r="B21" s="57" t="s">
        <v>48</v>
      </c>
      <c r="C21" s="58"/>
      <c r="D21" s="44">
        <v>372</v>
      </c>
      <c r="E21" s="44">
        <v>363</v>
      </c>
      <c r="F21" s="44"/>
      <c r="G21" s="45"/>
      <c r="H21" s="46">
        <f>N('[1]dotation 2012'!Z21)</f>
        <v>85877.9</v>
      </c>
      <c r="I21" s="47">
        <f t="shared" si="0"/>
        <v>0</v>
      </c>
      <c r="J21" s="59">
        <v>0</v>
      </c>
      <c r="K21" s="59"/>
      <c r="L21" s="48"/>
      <c r="M21" s="49">
        <f t="shared" si="3"/>
        <v>0</v>
      </c>
      <c r="N21" s="50">
        <v>84183.5</v>
      </c>
      <c r="O21" s="51">
        <f t="shared" si="1"/>
        <v>85877.9</v>
      </c>
      <c r="P21" s="52">
        <f t="shared" si="2"/>
        <v>0.020127459656583465</v>
      </c>
      <c r="Q21" s="53">
        <v>7313</v>
      </c>
      <c r="R21" s="54"/>
    </row>
    <row r="22" spans="1:18" s="3" customFormat="1" ht="12.75">
      <c r="A22" s="56" t="s">
        <v>49</v>
      </c>
      <c r="B22" s="57" t="s">
        <v>48</v>
      </c>
      <c r="C22" s="58"/>
      <c r="D22" s="44">
        <v>421</v>
      </c>
      <c r="E22" s="44">
        <v>407</v>
      </c>
      <c r="F22" s="44"/>
      <c r="G22" s="45"/>
      <c r="H22" s="46">
        <f>N('[1]dotation 2012'!Z22)</f>
        <v>112475.06</v>
      </c>
      <c r="I22" s="47">
        <f t="shared" si="0"/>
        <v>0</v>
      </c>
      <c r="J22" s="59">
        <v>0</v>
      </c>
      <c r="K22" s="59"/>
      <c r="L22" s="48"/>
      <c r="M22" s="49">
        <f t="shared" si="3"/>
        <v>0</v>
      </c>
      <c r="N22" s="50">
        <v>113442.66</v>
      </c>
      <c r="O22" s="51">
        <f t="shared" si="1"/>
        <v>112475.06</v>
      </c>
      <c r="P22" s="52">
        <f t="shared" si="2"/>
        <v>-0.008529419179698412</v>
      </c>
      <c r="Q22" s="53">
        <v>8287</v>
      </c>
      <c r="R22" s="54">
        <v>3930</v>
      </c>
    </row>
    <row r="23" spans="1:18" s="3" customFormat="1" ht="12.75">
      <c r="A23" s="56" t="s">
        <v>50</v>
      </c>
      <c r="B23" s="57" t="s">
        <v>51</v>
      </c>
      <c r="C23" s="58"/>
      <c r="D23" s="44">
        <v>499</v>
      </c>
      <c r="E23" s="44">
        <v>466</v>
      </c>
      <c r="F23" s="44"/>
      <c r="G23" s="45"/>
      <c r="H23" s="46">
        <f>N('[1]dotation 2012'!Z23)</f>
        <v>120388.6</v>
      </c>
      <c r="I23" s="47">
        <f t="shared" si="0"/>
        <v>0</v>
      </c>
      <c r="J23" s="59">
        <v>0</v>
      </c>
      <c r="K23" s="59">
        <v>3500</v>
      </c>
      <c r="L23" s="48"/>
      <c r="M23" s="49">
        <f t="shared" si="3"/>
        <v>3500</v>
      </c>
      <c r="N23" s="50">
        <v>125140.8</v>
      </c>
      <c r="O23" s="51">
        <f t="shared" si="1"/>
        <v>123888.6</v>
      </c>
      <c r="P23" s="52">
        <f t="shared" si="2"/>
        <v>-0.010006328871159502</v>
      </c>
      <c r="Q23" s="53">
        <v>9750</v>
      </c>
      <c r="R23" s="54"/>
    </row>
    <row r="24" spans="1:18" s="3" customFormat="1" ht="12.75">
      <c r="A24" s="41" t="s">
        <v>52</v>
      </c>
      <c r="B24" s="42" t="s">
        <v>51</v>
      </c>
      <c r="C24" s="43" t="s">
        <v>21</v>
      </c>
      <c r="D24" s="44">
        <v>328</v>
      </c>
      <c r="E24" s="44">
        <v>347</v>
      </c>
      <c r="F24" s="44"/>
      <c r="G24" s="45"/>
      <c r="H24" s="46">
        <f>N('[1]dotation 2012'!Z24)</f>
        <v>123115.8</v>
      </c>
      <c r="I24" s="47">
        <f t="shared" si="0"/>
        <v>0</v>
      </c>
      <c r="J24" s="48">
        <f>E24*4.6</f>
        <v>1596.1999999999998</v>
      </c>
      <c r="K24" s="48"/>
      <c r="L24" s="48"/>
      <c r="M24" s="49">
        <f t="shared" si="3"/>
        <v>1596.1999999999998</v>
      </c>
      <c r="N24" s="50">
        <v>116125</v>
      </c>
      <c r="O24" s="51">
        <f t="shared" si="1"/>
        <v>124712</v>
      </c>
      <c r="P24" s="52">
        <f t="shared" si="2"/>
        <v>0.07394617868675996</v>
      </c>
      <c r="Q24" s="53">
        <v>6600</v>
      </c>
      <c r="R24" s="54"/>
    </row>
    <row r="25" spans="1:18" s="3" customFormat="1" ht="12.75">
      <c r="A25" s="56" t="s">
        <v>53</v>
      </c>
      <c r="B25" s="57" t="s">
        <v>51</v>
      </c>
      <c r="C25" s="58"/>
      <c r="D25" s="44">
        <v>584</v>
      </c>
      <c r="E25" s="44">
        <v>609</v>
      </c>
      <c r="F25" s="44">
        <v>58</v>
      </c>
      <c r="G25" s="45">
        <v>57</v>
      </c>
      <c r="H25" s="46">
        <f>N('[1]dotation 2012'!Z25)</f>
        <v>130985.93</v>
      </c>
      <c r="I25" s="47">
        <f t="shared" si="0"/>
        <v>4560</v>
      </c>
      <c r="J25" s="59">
        <v>0</v>
      </c>
      <c r="K25" s="59"/>
      <c r="L25" s="48"/>
      <c r="M25" s="49">
        <f t="shared" si="3"/>
        <v>4560</v>
      </c>
      <c r="N25" s="50">
        <v>137751.93</v>
      </c>
      <c r="O25" s="51">
        <f t="shared" si="1"/>
        <v>135545.93</v>
      </c>
      <c r="P25" s="52">
        <f t="shared" si="2"/>
        <v>-0.016014294681751466</v>
      </c>
      <c r="Q25" s="53">
        <v>12188</v>
      </c>
      <c r="R25" s="54"/>
    </row>
    <row r="26" spans="1:18" s="3" customFormat="1" ht="12.75">
      <c r="A26" s="41" t="s">
        <v>54</v>
      </c>
      <c r="B26" s="42" t="s">
        <v>55</v>
      </c>
      <c r="C26" s="43" t="s">
        <v>21</v>
      </c>
      <c r="D26" s="44">
        <v>304</v>
      </c>
      <c r="E26" s="44">
        <v>320</v>
      </c>
      <c r="F26" s="44"/>
      <c r="G26" s="45"/>
      <c r="H26" s="46">
        <f>N('[1]dotation 2012'!Z26)</f>
        <v>88417.19</v>
      </c>
      <c r="I26" s="47">
        <f t="shared" si="0"/>
        <v>0</v>
      </c>
      <c r="J26" s="48">
        <f>D26*4.6</f>
        <v>1398.3999999999999</v>
      </c>
      <c r="K26" s="48"/>
      <c r="L26" s="48"/>
      <c r="M26" s="49">
        <f t="shared" si="3"/>
        <v>1398.3999999999999</v>
      </c>
      <c r="N26" s="50">
        <v>90229.99</v>
      </c>
      <c r="O26" s="51">
        <f t="shared" si="1"/>
        <v>89815.59</v>
      </c>
      <c r="P26" s="52">
        <f t="shared" si="2"/>
        <v>-0.004592708034213555</v>
      </c>
      <c r="Q26" s="53"/>
      <c r="R26" s="54">
        <v>18160</v>
      </c>
    </row>
    <row r="27" spans="1:18" s="55" customFormat="1" ht="12.75">
      <c r="A27" s="56" t="s">
        <v>56</v>
      </c>
      <c r="B27" s="57" t="s">
        <v>55</v>
      </c>
      <c r="C27" s="58"/>
      <c r="D27" s="44">
        <v>563</v>
      </c>
      <c r="E27" s="44">
        <v>552</v>
      </c>
      <c r="F27" s="44">
        <v>60</v>
      </c>
      <c r="G27" s="45">
        <v>62</v>
      </c>
      <c r="H27" s="46">
        <f>N('[1]dotation 2012'!Z27)</f>
        <v>207637.55</v>
      </c>
      <c r="I27" s="47">
        <f t="shared" si="0"/>
        <v>4960</v>
      </c>
      <c r="J27" s="59">
        <v>0</v>
      </c>
      <c r="K27" s="59">
        <v>3500</v>
      </c>
      <c r="L27" s="48"/>
      <c r="M27" s="49">
        <f t="shared" si="3"/>
        <v>8460</v>
      </c>
      <c r="N27" s="50">
        <v>213069.95</v>
      </c>
      <c r="O27" s="51">
        <f t="shared" si="1"/>
        <v>216097.55</v>
      </c>
      <c r="P27" s="52">
        <f t="shared" si="2"/>
        <v>0.01420941808077571</v>
      </c>
      <c r="Q27" s="53"/>
      <c r="R27" s="54"/>
    </row>
    <row r="28" spans="1:18" s="55" customFormat="1" ht="12.75">
      <c r="A28" s="56" t="s">
        <v>57</v>
      </c>
      <c r="B28" s="57" t="s">
        <v>55</v>
      </c>
      <c r="C28" s="58"/>
      <c r="D28" s="44">
        <v>419</v>
      </c>
      <c r="E28" s="44">
        <v>398</v>
      </c>
      <c r="F28" s="44"/>
      <c r="G28" s="45"/>
      <c r="H28" s="46">
        <f>N('[1]dotation 2012'!Z28)</f>
        <v>83446.2</v>
      </c>
      <c r="I28" s="47">
        <f t="shared" si="0"/>
        <v>0</v>
      </c>
      <c r="J28" s="59">
        <v>0</v>
      </c>
      <c r="K28" s="59"/>
      <c r="L28" s="48"/>
      <c r="M28" s="49">
        <f t="shared" si="3"/>
        <v>0</v>
      </c>
      <c r="N28" s="50">
        <v>88286.6</v>
      </c>
      <c r="O28" s="51">
        <f t="shared" si="1"/>
        <v>83446.2</v>
      </c>
      <c r="P28" s="52">
        <f t="shared" si="2"/>
        <v>-0.054825987182652955</v>
      </c>
      <c r="Q28" s="53">
        <v>8287.5</v>
      </c>
      <c r="R28" s="54"/>
    </row>
    <row r="29" spans="1:18" s="3" customFormat="1" ht="12.75">
      <c r="A29" s="56" t="s">
        <v>58</v>
      </c>
      <c r="B29" s="57" t="s">
        <v>55</v>
      </c>
      <c r="C29" s="58"/>
      <c r="D29" s="44">
        <v>497</v>
      </c>
      <c r="E29" s="44">
        <v>515</v>
      </c>
      <c r="F29" s="44"/>
      <c r="G29" s="45"/>
      <c r="H29" s="46">
        <f>N('[1]dotation 2012'!Z29)</f>
        <v>197421.77</v>
      </c>
      <c r="I29" s="47">
        <f t="shared" si="0"/>
        <v>0</v>
      </c>
      <c r="J29" s="59">
        <v>0</v>
      </c>
      <c r="K29" s="59"/>
      <c r="L29" s="48"/>
      <c r="M29" s="49">
        <f t="shared" si="3"/>
        <v>0</v>
      </c>
      <c r="N29" s="50">
        <v>192309.57</v>
      </c>
      <c r="O29" s="51">
        <f t="shared" si="1"/>
        <v>197421.77</v>
      </c>
      <c r="P29" s="52">
        <f t="shared" si="2"/>
        <v>0.026583180441826074</v>
      </c>
      <c r="Q29" s="53">
        <v>11700</v>
      </c>
      <c r="R29" s="54">
        <v>1300</v>
      </c>
    </row>
    <row r="30" spans="1:18" s="3" customFormat="1" ht="12.75">
      <c r="A30" s="56" t="s">
        <v>59</v>
      </c>
      <c r="B30" s="57" t="s">
        <v>55</v>
      </c>
      <c r="C30" s="58"/>
      <c r="D30" s="44">
        <v>558</v>
      </c>
      <c r="E30" s="44">
        <v>499</v>
      </c>
      <c r="F30" s="44">
        <v>28</v>
      </c>
      <c r="G30" s="45">
        <v>15</v>
      </c>
      <c r="H30" s="46">
        <f>N('[1]dotation 2012'!Z30)</f>
        <v>167988.5</v>
      </c>
      <c r="I30" s="47">
        <f t="shared" si="0"/>
        <v>1200</v>
      </c>
      <c r="J30" s="59">
        <v>0</v>
      </c>
      <c r="K30" s="59"/>
      <c r="L30" s="48"/>
      <c r="M30" s="49">
        <f t="shared" si="3"/>
        <v>1200</v>
      </c>
      <c r="N30" s="50">
        <v>172489.1</v>
      </c>
      <c r="O30" s="51">
        <f t="shared" si="1"/>
        <v>169188.5</v>
      </c>
      <c r="P30" s="52">
        <f t="shared" si="2"/>
        <v>-0.019135122161342402</v>
      </c>
      <c r="Q30" s="53">
        <v>11213</v>
      </c>
      <c r="R30" s="54"/>
    </row>
    <row r="31" spans="1:18" s="3" customFormat="1" ht="12.75">
      <c r="A31" s="56" t="s">
        <v>60</v>
      </c>
      <c r="B31" s="57" t="s">
        <v>55</v>
      </c>
      <c r="C31" s="58"/>
      <c r="D31" s="44">
        <v>438</v>
      </c>
      <c r="E31" s="44">
        <v>456</v>
      </c>
      <c r="F31" s="44"/>
      <c r="G31" s="45"/>
      <c r="H31" s="46">
        <f>N('[1]dotation 2012'!Z31)</f>
        <v>101575.31</v>
      </c>
      <c r="I31" s="47">
        <f t="shared" si="0"/>
        <v>0</v>
      </c>
      <c r="J31" s="59">
        <v>0</v>
      </c>
      <c r="K31" s="59"/>
      <c r="L31" s="48"/>
      <c r="M31" s="49">
        <f t="shared" si="3"/>
        <v>0</v>
      </c>
      <c r="N31" s="50">
        <v>100103.11</v>
      </c>
      <c r="O31" s="51">
        <f t="shared" si="1"/>
        <v>101575.31</v>
      </c>
      <c r="P31" s="52">
        <f t="shared" si="2"/>
        <v>0.014706835781625537</v>
      </c>
      <c r="Q31" s="53">
        <v>9750</v>
      </c>
      <c r="R31" s="54"/>
    </row>
    <row r="32" spans="1:18" s="3" customFormat="1" ht="12.75">
      <c r="A32" s="56" t="s">
        <v>61</v>
      </c>
      <c r="B32" s="57" t="s">
        <v>55</v>
      </c>
      <c r="C32" s="58"/>
      <c r="D32" s="44">
        <v>406</v>
      </c>
      <c r="E32" s="44">
        <v>440</v>
      </c>
      <c r="F32" s="44"/>
      <c r="G32" s="45"/>
      <c r="H32" s="46">
        <f>N('[1]dotation 2012'!Z32)</f>
        <v>140687.89</v>
      </c>
      <c r="I32" s="47">
        <f t="shared" si="0"/>
        <v>0</v>
      </c>
      <c r="J32" s="59">
        <v>0</v>
      </c>
      <c r="K32" s="59">
        <v>3500</v>
      </c>
      <c r="L32" s="48"/>
      <c r="M32" s="49">
        <f t="shared" si="3"/>
        <v>3500</v>
      </c>
      <c r="N32" s="50">
        <v>147073.29</v>
      </c>
      <c r="O32" s="51">
        <f t="shared" si="1"/>
        <v>144187.89</v>
      </c>
      <c r="P32" s="52">
        <f t="shared" si="2"/>
        <v>-0.01961879006038414</v>
      </c>
      <c r="Q32" s="53">
        <v>9263</v>
      </c>
      <c r="R32" s="54"/>
    </row>
    <row r="33" spans="1:18" s="55" customFormat="1" ht="12.75">
      <c r="A33" s="56" t="s">
        <v>62</v>
      </c>
      <c r="B33" s="57" t="s">
        <v>55</v>
      </c>
      <c r="C33" s="58"/>
      <c r="D33" s="44">
        <v>455</v>
      </c>
      <c r="E33" s="44">
        <v>460</v>
      </c>
      <c r="F33" s="44"/>
      <c r="G33" s="45"/>
      <c r="H33" s="46">
        <f>N('[1]dotation 2012'!Z33)</f>
        <v>109076</v>
      </c>
      <c r="I33" s="47">
        <f t="shared" si="0"/>
        <v>0</v>
      </c>
      <c r="J33" s="59">
        <v>0</v>
      </c>
      <c r="K33" s="59"/>
      <c r="L33" s="48"/>
      <c r="M33" s="49">
        <f t="shared" si="3"/>
        <v>0</v>
      </c>
      <c r="N33" s="50">
        <v>109476</v>
      </c>
      <c r="O33" s="51">
        <f t="shared" si="1"/>
        <v>109076</v>
      </c>
      <c r="P33" s="52">
        <f t="shared" si="2"/>
        <v>-0.003653768862581753</v>
      </c>
      <c r="Q33" s="53">
        <v>8775</v>
      </c>
      <c r="R33" s="54"/>
    </row>
    <row r="34" spans="1:18" s="3" customFormat="1" ht="12.75">
      <c r="A34" s="41" t="s">
        <v>63</v>
      </c>
      <c r="B34" s="42" t="s">
        <v>64</v>
      </c>
      <c r="C34" s="43" t="s">
        <v>21</v>
      </c>
      <c r="D34" s="44">
        <v>618</v>
      </c>
      <c r="E34" s="44">
        <v>637</v>
      </c>
      <c r="F34" s="44">
        <v>46</v>
      </c>
      <c r="G34" s="45">
        <v>42</v>
      </c>
      <c r="H34" s="46">
        <f>N('[1]dotation 2012'!Z34)</f>
        <v>173461.87999999998</v>
      </c>
      <c r="I34" s="47">
        <f t="shared" si="0"/>
        <v>3360</v>
      </c>
      <c r="J34" s="48">
        <f>D34*4.6</f>
        <v>2842.7999999999997</v>
      </c>
      <c r="K34" s="48">
        <v>3500</v>
      </c>
      <c r="L34" s="48"/>
      <c r="M34" s="49">
        <f t="shared" si="3"/>
        <v>9702.8</v>
      </c>
      <c r="N34" s="50">
        <v>184395.28</v>
      </c>
      <c r="O34" s="51">
        <f t="shared" si="1"/>
        <v>183164.67999999996</v>
      </c>
      <c r="P34" s="52">
        <f t="shared" si="2"/>
        <v>-0.006673706615484057</v>
      </c>
      <c r="Q34" s="53"/>
      <c r="R34" s="54"/>
    </row>
    <row r="35" spans="1:18" s="3" customFormat="1" ht="12.75">
      <c r="A35" s="56" t="s">
        <v>65</v>
      </c>
      <c r="B35" s="57" t="s">
        <v>64</v>
      </c>
      <c r="C35" s="58"/>
      <c r="D35" s="44">
        <v>825</v>
      </c>
      <c r="E35" s="44">
        <v>797</v>
      </c>
      <c r="F35" s="44">
        <v>51</v>
      </c>
      <c r="G35" s="45">
        <v>48</v>
      </c>
      <c r="H35" s="46">
        <f>N('[1]dotation 2012'!Z35)</f>
        <v>189220.72999999998</v>
      </c>
      <c r="I35" s="47">
        <f aca="true" t="shared" si="4" ref="I35:I66">G35*80</f>
        <v>3840</v>
      </c>
      <c r="J35" s="59">
        <v>0</v>
      </c>
      <c r="K35" s="59"/>
      <c r="L35" s="48"/>
      <c r="M35" s="49">
        <f t="shared" si="3"/>
        <v>3840</v>
      </c>
      <c r="N35" s="50">
        <v>185241.93</v>
      </c>
      <c r="O35" s="51">
        <f aca="true" t="shared" si="5" ref="O35:O66">H35+M35</f>
        <v>193060.72999999998</v>
      </c>
      <c r="P35" s="52">
        <f aca="true" t="shared" si="6" ref="P35:P66">(O35-N35)/N35</f>
        <v>0.042208586360550165</v>
      </c>
      <c r="Q35" s="53">
        <v>17063</v>
      </c>
      <c r="R35" s="54"/>
    </row>
    <row r="36" spans="1:18" s="3" customFormat="1" ht="12.75">
      <c r="A36" s="56" t="s">
        <v>66</v>
      </c>
      <c r="B36" s="57" t="s">
        <v>64</v>
      </c>
      <c r="C36" s="58"/>
      <c r="D36" s="44">
        <v>508</v>
      </c>
      <c r="E36" s="44">
        <v>504</v>
      </c>
      <c r="F36" s="44"/>
      <c r="G36" s="45"/>
      <c r="H36" s="46">
        <f>N('[1]dotation 2012'!Z36)</f>
        <v>92804.97</v>
      </c>
      <c r="I36" s="47">
        <f t="shared" si="4"/>
        <v>0</v>
      </c>
      <c r="J36" s="59">
        <v>0</v>
      </c>
      <c r="K36" s="59"/>
      <c r="L36" s="48"/>
      <c r="M36" s="49">
        <f t="shared" si="3"/>
        <v>0</v>
      </c>
      <c r="N36" s="50">
        <v>94349.57</v>
      </c>
      <c r="O36" s="51">
        <f t="shared" si="5"/>
        <v>92804.97</v>
      </c>
      <c r="P36" s="52">
        <f t="shared" si="6"/>
        <v>-0.016371033805453544</v>
      </c>
      <c r="Q36" s="53">
        <v>9263</v>
      </c>
      <c r="R36" s="54"/>
    </row>
    <row r="37" spans="1:18" s="3" customFormat="1" ht="12.75">
      <c r="A37" s="56" t="s">
        <v>67</v>
      </c>
      <c r="B37" s="57" t="s">
        <v>68</v>
      </c>
      <c r="C37" s="58"/>
      <c r="D37" s="44">
        <v>248</v>
      </c>
      <c r="E37" s="44">
        <v>257</v>
      </c>
      <c r="F37" s="44"/>
      <c r="G37" s="45"/>
      <c r="H37" s="46">
        <f>N('[1]dotation 2012'!Z37)</f>
        <v>100337.8</v>
      </c>
      <c r="I37" s="47">
        <f t="shared" si="4"/>
        <v>0</v>
      </c>
      <c r="J37" s="59">
        <v>0</v>
      </c>
      <c r="K37" s="59"/>
      <c r="L37" s="48"/>
      <c r="M37" s="49">
        <f t="shared" si="3"/>
        <v>0</v>
      </c>
      <c r="N37" s="50">
        <v>70687.2</v>
      </c>
      <c r="O37" s="51">
        <f t="shared" si="5"/>
        <v>100337.8</v>
      </c>
      <c r="P37" s="52">
        <f t="shared" si="6"/>
        <v>0.41946208082934405</v>
      </c>
      <c r="Q37" s="53">
        <v>3542</v>
      </c>
      <c r="R37" s="54"/>
    </row>
    <row r="38" spans="1:18" s="3" customFormat="1" ht="12.75">
      <c r="A38" s="56" t="s">
        <v>69</v>
      </c>
      <c r="B38" s="57" t="s">
        <v>68</v>
      </c>
      <c r="C38" s="58"/>
      <c r="D38" s="44">
        <v>262</v>
      </c>
      <c r="E38" s="44">
        <v>244</v>
      </c>
      <c r="F38" s="44"/>
      <c r="G38" s="45"/>
      <c r="H38" s="46">
        <f>N('[1]dotation 2012'!Z38)</f>
        <v>84551.52</v>
      </c>
      <c r="I38" s="47">
        <f t="shared" si="4"/>
        <v>0</v>
      </c>
      <c r="J38" s="59">
        <v>0</v>
      </c>
      <c r="K38" s="59"/>
      <c r="L38" s="48">
        <v>7500</v>
      </c>
      <c r="M38" s="49">
        <f t="shared" si="3"/>
        <v>7500</v>
      </c>
      <c r="N38" s="50">
        <v>90985.72</v>
      </c>
      <c r="O38" s="51">
        <f t="shared" si="5"/>
        <v>92051.52</v>
      </c>
      <c r="P38" s="52">
        <f t="shared" si="6"/>
        <v>0.011713926097414</v>
      </c>
      <c r="Q38" s="53">
        <v>4455</v>
      </c>
      <c r="R38" s="54"/>
    </row>
    <row r="39" spans="1:18" s="3" customFormat="1" ht="12.75">
      <c r="A39" s="56" t="s">
        <v>70</v>
      </c>
      <c r="B39" s="57" t="s">
        <v>68</v>
      </c>
      <c r="C39" s="58"/>
      <c r="D39" s="44">
        <v>301</v>
      </c>
      <c r="E39" s="44">
        <v>340</v>
      </c>
      <c r="F39" s="44"/>
      <c r="G39" s="45"/>
      <c r="H39" s="46">
        <f>N('[1]dotation 2012'!Z39)</f>
        <v>111579.98</v>
      </c>
      <c r="I39" s="47">
        <f t="shared" si="4"/>
        <v>0</v>
      </c>
      <c r="J39" s="59">
        <v>0</v>
      </c>
      <c r="K39" s="59"/>
      <c r="L39" s="48"/>
      <c r="M39" s="49">
        <f t="shared" si="3"/>
        <v>0</v>
      </c>
      <c r="N39" s="50">
        <v>108727.38</v>
      </c>
      <c r="O39" s="51">
        <f t="shared" si="5"/>
        <v>111579.98</v>
      </c>
      <c r="P39" s="52">
        <f t="shared" si="6"/>
        <v>0.026236261740143017</v>
      </c>
      <c r="Q39" s="53"/>
      <c r="R39" s="54"/>
    </row>
    <row r="40" spans="1:18" s="3" customFormat="1" ht="12.75">
      <c r="A40" s="41" t="s">
        <v>71</v>
      </c>
      <c r="B40" s="42" t="s">
        <v>72</v>
      </c>
      <c r="C40" s="43" t="s">
        <v>21</v>
      </c>
      <c r="D40" s="44">
        <v>476</v>
      </c>
      <c r="E40" s="44">
        <v>471</v>
      </c>
      <c r="F40" s="44"/>
      <c r="G40" s="45"/>
      <c r="H40" s="46">
        <f>N('[1]dotation 2012'!Z40)</f>
        <v>152598.4</v>
      </c>
      <c r="I40" s="47">
        <f t="shared" si="4"/>
        <v>0</v>
      </c>
      <c r="J40" s="48">
        <f>E40*4.6</f>
        <v>2166.6</v>
      </c>
      <c r="K40" s="48"/>
      <c r="L40" s="48"/>
      <c r="M40" s="49">
        <f t="shared" si="3"/>
        <v>2166.6</v>
      </c>
      <c r="N40" s="50">
        <v>153906</v>
      </c>
      <c r="O40" s="51">
        <f t="shared" si="5"/>
        <v>154765</v>
      </c>
      <c r="P40" s="52">
        <f t="shared" si="6"/>
        <v>0.005581328863072265</v>
      </c>
      <c r="Q40" s="53"/>
      <c r="R40" s="54"/>
    </row>
    <row r="41" spans="1:18" s="3" customFormat="1" ht="12.75">
      <c r="A41" s="41" t="s">
        <v>73</v>
      </c>
      <c r="B41" s="42" t="s">
        <v>74</v>
      </c>
      <c r="C41" s="43" t="s">
        <v>21</v>
      </c>
      <c r="D41" s="44">
        <v>480</v>
      </c>
      <c r="E41" s="44">
        <v>472</v>
      </c>
      <c r="F41" s="44">
        <v>49</v>
      </c>
      <c r="G41" s="45">
        <v>58</v>
      </c>
      <c r="H41" s="46">
        <f>N('[1]dotation 2012'!Z41)</f>
        <v>126709.90000000001</v>
      </c>
      <c r="I41" s="47">
        <f t="shared" si="4"/>
        <v>4640</v>
      </c>
      <c r="J41" s="48">
        <f>D41*4.6</f>
        <v>2208</v>
      </c>
      <c r="K41" s="48"/>
      <c r="L41" s="48"/>
      <c r="M41" s="49">
        <f t="shared" si="3"/>
        <v>6848</v>
      </c>
      <c r="N41" s="50">
        <v>132526.1</v>
      </c>
      <c r="O41" s="51">
        <f t="shared" si="5"/>
        <v>133557.90000000002</v>
      </c>
      <c r="P41" s="52">
        <f t="shared" si="6"/>
        <v>0.007785636187890668</v>
      </c>
      <c r="Q41" s="53">
        <v>6809</v>
      </c>
      <c r="R41" s="54"/>
    </row>
    <row r="42" spans="1:18" s="55" customFormat="1" ht="12.75">
      <c r="A42" s="68" t="s">
        <v>75</v>
      </c>
      <c r="B42" s="69" t="s">
        <v>74</v>
      </c>
      <c r="C42" s="70" t="s">
        <v>21</v>
      </c>
      <c r="D42" s="44">
        <v>514</v>
      </c>
      <c r="E42" s="44">
        <v>510</v>
      </c>
      <c r="F42" s="44"/>
      <c r="G42" s="45"/>
      <c r="H42" s="46">
        <f>N('[1]dotation 2012'!Z42)</f>
        <v>112039.22</v>
      </c>
      <c r="I42" s="47">
        <f t="shared" si="4"/>
        <v>0</v>
      </c>
      <c r="J42" s="48">
        <f>E42*4.6</f>
        <v>2346</v>
      </c>
      <c r="K42" s="48"/>
      <c r="L42" s="48"/>
      <c r="M42" s="49">
        <f t="shared" si="3"/>
        <v>2346</v>
      </c>
      <c r="N42" s="50">
        <v>117524.22</v>
      </c>
      <c r="O42" s="51">
        <f t="shared" si="5"/>
        <v>114385.22</v>
      </c>
      <c r="P42" s="52">
        <f t="shared" si="6"/>
        <v>-0.026709388073369048</v>
      </c>
      <c r="Q42" s="53">
        <v>9321</v>
      </c>
      <c r="R42" s="54"/>
    </row>
    <row r="43" spans="1:18" s="55" customFormat="1" ht="12.75">
      <c r="A43" s="41" t="s">
        <v>44</v>
      </c>
      <c r="B43" s="42" t="s">
        <v>74</v>
      </c>
      <c r="C43" s="43" t="s">
        <v>21</v>
      </c>
      <c r="D43" s="44">
        <v>370</v>
      </c>
      <c r="E43" s="44">
        <v>356</v>
      </c>
      <c r="F43" s="44"/>
      <c r="G43" s="45"/>
      <c r="H43" s="46">
        <f>N('[1]dotation 2012'!Z43)</f>
        <v>128245.18</v>
      </c>
      <c r="I43" s="47">
        <f t="shared" si="4"/>
        <v>0</v>
      </c>
      <c r="J43" s="48">
        <f>D43*4.6</f>
        <v>1701.9999999999998</v>
      </c>
      <c r="K43" s="48">
        <v>3500</v>
      </c>
      <c r="L43" s="48"/>
      <c r="M43" s="49">
        <f t="shared" si="3"/>
        <v>5202</v>
      </c>
      <c r="N43" s="50">
        <v>147011.78</v>
      </c>
      <c r="O43" s="51">
        <f t="shared" si="5"/>
        <v>133447.18</v>
      </c>
      <c r="P43" s="52">
        <f t="shared" si="6"/>
        <v>-0.09226879641889926</v>
      </c>
      <c r="Q43" s="53">
        <v>5368</v>
      </c>
      <c r="R43" s="54"/>
    </row>
    <row r="44" spans="1:18" s="3" customFormat="1" ht="12.75">
      <c r="A44" s="71" t="s">
        <v>76</v>
      </c>
      <c r="B44" s="72" t="s">
        <v>74</v>
      </c>
      <c r="C44" s="73"/>
      <c r="D44" s="44">
        <v>570</v>
      </c>
      <c r="E44" s="44">
        <v>561</v>
      </c>
      <c r="F44" s="44"/>
      <c r="G44" s="45"/>
      <c r="H44" s="46">
        <f>N('[1]dotation 2012'!Z44)</f>
        <v>126144.86000000002</v>
      </c>
      <c r="I44" s="47">
        <f t="shared" si="4"/>
        <v>0</v>
      </c>
      <c r="J44" s="59">
        <v>0</v>
      </c>
      <c r="K44" s="59"/>
      <c r="L44" s="48"/>
      <c r="M44" s="49">
        <f t="shared" si="3"/>
        <v>0</v>
      </c>
      <c r="N44" s="50">
        <v>132133.46</v>
      </c>
      <c r="O44" s="51">
        <f t="shared" si="5"/>
        <v>126144.86000000002</v>
      </c>
      <c r="P44" s="52">
        <f t="shared" si="6"/>
        <v>-0.04532235816726495</v>
      </c>
      <c r="Q44" s="53"/>
      <c r="R44" s="54"/>
    </row>
    <row r="45" spans="1:18" s="3" customFormat="1" ht="12.75">
      <c r="A45" s="71" t="s">
        <v>70</v>
      </c>
      <c r="B45" s="72" t="s">
        <v>77</v>
      </c>
      <c r="C45" s="73"/>
      <c r="D45" s="44">
        <v>307</v>
      </c>
      <c r="E45" s="44">
        <v>302</v>
      </c>
      <c r="F45" s="44"/>
      <c r="G45" s="45"/>
      <c r="H45" s="46">
        <f>N('[1]dotation 2012'!Z45)</f>
        <v>92785.45</v>
      </c>
      <c r="I45" s="47">
        <f t="shared" si="4"/>
        <v>0</v>
      </c>
      <c r="J45" s="59">
        <v>0</v>
      </c>
      <c r="K45" s="59"/>
      <c r="L45" s="48"/>
      <c r="M45" s="49">
        <f t="shared" si="3"/>
        <v>0</v>
      </c>
      <c r="N45" s="50">
        <v>93642.45</v>
      </c>
      <c r="O45" s="51">
        <f t="shared" si="5"/>
        <v>92785.45</v>
      </c>
      <c r="P45" s="52">
        <f t="shared" si="6"/>
        <v>-0.00915183231536552</v>
      </c>
      <c r="Q45" s="53">
        <v>4972</v>
      </c>
      <c r="R45" s="54"/>
    </row>
    <row r="46" spans="1:18" s="55" customFormat="1" ht="12.75">
      <c r="A46" s="71" t="s">
        <v>78</v>
      </c>
      <c r="B46" s="72" t="s">
        <v>77</v>
      </c>
      <c r="C46" s="73"/>
      <c r="D46" s="44">
        <v>464</v>
      </c>
      <c r="E46" s="44">
        <v>484</v>
      </c>
      <c r="F46" s="44"/>
      <c r="G46" s="45"/>
      <c r="H46" s="46">
        <f>N('[1]dotation 2012'!Z46)</f>
        <v>110000.29999999999</v>
      </c>
      <c r="I46" s="47">
        <f t="shared" si="4"/>
        <v>0</v>
      </c>
      <c r="J46" s="59">
        <v>0</v>
      </c>
      <c r="K46" s="59"/>
      <c r="L46" s="48"/>
      <c r="M46" s="49">
        <f t="shared" si="3"/>
        <v>0</v>
      </c>
      <c r="N46" s="50">
        <v>114489.3</v>
      </c>
      <c r="O46" s="51">
        <f t="shared" si="5"/>
        <v>110000.29999999999</v>
      </c>
      <c r="P46" s="52">
        <f t="shared" si="6"/>
        <v>-0.03920890423821278</v>
      </c>
      <c r="Q46" s="53">
        <v>8775</v>
      </c>
      <c r="R46" s="54"/>
    </row>
    <row r="47" spans="1:18" s="3" customFormat="1" ht="12.75">
      <c r="A47" s="71" t="s">
        <v>47</v>
      </c>
      <c r="B47" s="72" t="s">
        <v>79</v>
      </c>
      <c r="C47" s="73"/>
      <c r="D47" s="44">
        <v>628</v>
      </c>
      <c r="E47" s="44">
        <v>614</v>
      </c>
      <c r="F47" s="44"/>
      <c r="G47" s="45"/>
      <c r="H47" s="46">
        <f>N('[1]dotation 2012'!Z47)</f>
        <v>120162.48000000001</v>
      </c>
      <c r="I47" s="47">
        <f t="shared" si="4"/>
        <v>0</v>
      </c>
      <c r="J47" s="59">
        <v>0</v>
      </c>
      <c r="K47" s="59"/>
      <c r="L47" s="48"/>
      <c r="M47" s="49">
        <f t="shared" si="3"/>
        <v>0</v>
      </c>
      <c r="N47" s="50">
        <v>120145.08</v>
      </c>
      <c r="O47" s="51">
        <f t="shared" si="5"/>
        <v>120162.48000000001</v>
      </c>
      <c r="P47" s="52">
        <f t="shared" si="6"/>
        <v>0.0001448249066878871</v>
      </c>
      <c r="Q47" s="53">
        <v>4095</v>
      </c>
      <c r="R47" s="54"/>
    </row>
    <row r="48" spans="1:18" s="3" customFormat="1" ht="12.75">
      <c r="A48" s="71" t="s">
        <v>80</v>
      </c>
      <c r="B48" s="72" t="s">
        <v>81</v>
      </c>
      <c r="C48" s="73"/>
      <c r="D48" s="44">
        <v>387</v>
      </c>
      <c r="E48" s="44">
        <v>383</v>
      </c>
      <c r="F48" s="44"/>
      <c r="G48" s="45"/>
      <c r="H48" s="46">
        <f>N('[1]dotation 2012'!Z48)</f>
        <v>75185.44</v>
      </c>
      <c r="I48" s="47">
        <f t="shared" si="4"/>
        <v>0</v>
      </c>
      <c r="J48" s="59">
        <v>0</v>
      </c>
      <c r="K48" s="59"/>
      <c r="L48" s="48"/>
      <c r="M48" s="49">
        <f t="shared" si="3"/>
        <v>0</v>
      </c>
      <c r="N48" s="50">
        <v>73811.04</v>
      </c>
      <c r="O48" s="51">
        <f t="shared" si="5"/>
        <v>75185.44</v>
      </c>
      <c r="P48" s="52">
        <f t="shared" si="6"/>
        <v>0.018620520724271176</v>
      </c>
      <c r="Q48" s="53"/>
      <c r="R48" s="54"/>
    </row>
    <row r="49" spans="1:18" s="3" customFormat="1" ht="12.75">
      <c r="A49" s="68" t="s">
        <v>82</v>
      </c>
      <c r="B49" s="69" t="s">
        <v>81</v>
      </c>
      <c r="C49" s="70" t="s">
        <v>21</v>
      </c>
      <c r="D49" s="44">
        <v>298</v>
      </c>
      <c r="E49" s="44">
        <v>308</v>
      </c>
      <c r="F49" s="44"/>
      <c r="G49" s="45"/>
      <c r="H49" s="46">
        <f>N('[1]dotation 2012'!Z49)</f>
        <v>92480.12999999999</v>
      </c>
      <c r="I49" s="47">
        <f t="shared" si="4"/>
        <v>0</v>
      </c>
      <c r="J49" s="48">
        <f>E49*4.6</f>
        <v>1416.8</v>
      </c>
      <c r="K49" s="48"/>
      <c r="L49" s="48"/>
      <c r="M49" s="49">
        <f t="shared" si="3"/>
        <v>1416.8</v>
      </c>
      <c r="N49" s="50">
        <v>104041.93</v>
      </c>
      <c r="O49" s="51">
        <f t="shared" si="5"/>
        <v>93896.93</v>
      </c>
      <c r="P49" s="52">
        <f t="shared" si="6"/>
        <v>-0.09750876401466217</v>
      </c>
      <c r="Q49" s="53"/>
      <c r="R49" s="54"/>
    </row>
    <row r="50" spans="1:18" s="55" customFormat="1" ht="12.75">
      <c r="A50" s="71" t="s">
        <v>83</v>
      </c>
      <c r="B50" s="72" t="s">
        <v>84</v>
      </c>
      <c r="C50" s="73"/>
      <c r="D50" s="44">
        <v>559</v>
      </c>
      <c r="E50" s="44">
        <v>545</v>
      </c>
      <c r="F50" s="44"/>
      <c r="G50" s="45"/>
      <c r="H50" s="46">
        <f>N('[1]dotation 2012'!Z50)</f>
        <v>105699.55</v>
      </c>
      <c r="I50" s="47">
        <f t="shared" si="4"/>
        <v>0</v>
      </c>
      <c r="J50" s="59">
        <v>0</v>
      </c>
      <c r="K50" s="59"/>
      <c r="L50" s="48"/>
      <c r="M50" s="49">
        <f t="shared" si="3"/>
        <v>0</v>
      </c>
      <c r="N50" s="50">
        <v>106367.15</v>
      </c>
      <c r="O50" s="51">
        <f t="shared" si="5"/>
        <v>105699.55</v>
      </c>
      <c r="P50" s="52">
        <f t="shared" si="6"/>
        <v>-0.006276373861666796</v>
      </c>
      <c r="Q50" s="53"/>
      <c r="R50" s="54"/>
    </row>
    <row r="51" spans="1:18" s="3" customFormat="1" ht="12.75">
      <c r="A51" s="71" t="s">
        <v>85</v>
      </c>
      <c r="B51" s="72" t="s">
        <v>84</v>
      </c>
      <c r="C51" s="73"/>
      <c r="D51" s="44">
        <v>608</v>
      </c>
      <c r="E51" s="44">
        <v>576</v>
      </c>
      <c r="F51" s="44"/>
      <c r="G51" s="45"/>
      <c r="H51" s="46">
        <f>N('[1]dotation 2012'!Z51)</f>
        <v>143091.64</v>
      </c>
      <c r="I51" s="47">
        <f t="shared" si="4"/>
        <v>0</v>
      </c>
      <c r="J51" s="59">
        <v>0</v>
      </c>
      <c r="K51" s="59"/>
      <c r="L51" s="48"/>
      <c r="M51" s="49">
        <f t="shared" si="3"/>
        <v>0</v>
      </c>
      <c r="N51" s="50">
        <v>140057.44</v>
      </c>
      <c r="O51" s="51">
        <f t="shared" si="5"/>
        <v>143091.64</v>
      </c>
      <c r="P51" s="52">
        <f t="shared" si="6"/>
        <v>0.021663968725974227</v>
      </c>
      <c r="Q51" s="53"/>
      <c r="R51" s="54"/>
    </row>
    <row r="52" spans="1:18" s="3" customFormat="1" ht="12.75">
      <c r="A52" s="71" t="s">
        <v>86</v>
      </c>
      <c r="B52" s="72" t="s">
        <v>87</v>
      </c>
      <c r="C52" s="73"/>
      <c r="D52" s="44">
        <v>728</v>
      </c>
      <c r="E52" s="44">
        <v>760</v>
      </c>
      <c r="F52" s="44"/>
      <c r="G52" s="45"/>
      <c r="H52" s="46">
        <f>N('[1]dotation 2012'!Z52)</f>
        <v>103985.9</v>
      </c>
      <c r="I52" s="47">
        <f t="shared" si="4"/>
        <v>0</v>
      </c>
      <c r="J52" s="59">
        <v>0</v>
      </c>
      <c r="K52" s="59"/>
      <c r="L52" s="48"/>
      <c r="M52" s="49">
        <f t="shared" si="3"/>
        <v>0</v>
      </c>
      <c r="N52" s="50">
        <v>109065.1</v>
      </c>
      <c r="O52" s="51">
        <f t="shared" si="5"/>
        <v>103985.9</v>
      </c>
      <c r="P52" s="52">
        <f t="shared" si="6"/>
        <v>-0.046570351102231705</v>
      </c>
      <c r="Q52" s="53"/>
      <c r="R52" s="54"/>
    </row>
    <row r="53" spans="1:18" s="3" customFormat="1" ht="12.75">
      <c r="A53" s="41" t="s">
        <v>88</v>
      </c>
      <c r="B53" s="42" t="s">
        <v>89</v>
      </c>
      <c r="C53" s="43" t="s">
        <v>21</v>
      </c>
      <c r="D53" s="44">
        <v>506</v>
      </c>
      <c r="E53" s="44">
        <v>499</v>
      </c>
      <c r="F53" s="44">
        <v>42</v>
      </c>
      <c r="G53" s="45">
        <v>49</v>
      </c>
      <c r="H53" s="46">
        <f>N('[1]dotation 2012'!Z53)</f>
        <v>158038.42</v>
      </c>
      <c r="I53" s="47">
        <f t="shared" si="4"/>
        <v>3920</v>
      </c>
      <c r="J53" s="48">
        <f>E53*4.6</f>
        <v>2295.3999999999996</v>
      </c>
      <c r="K53" s="48">
        <v>3500</v>
      </c>
      <c r="L53" s="48"/>
      <c r="M53" s="49">
        <f t="shared" si="3"/>
        <v>9715.4</v>
      </c>
      <c r="N53" s="50">
        <v>171696.82</v>
      </c>
      <c r="O53" s="51">
        <f t="shared" si="5"/>
        <v>167753.82</v>
      </c>
      <c r="P53" s="52">
        <f t="shared" si="6"/>
        <v>-0.022964898243310505</v>
      </c>
      <c r="Q53" s="53">
        <v>3900</v>
      </c>
      <c r="R53" s="54"/>
    </row>
    <row r="54" spans="1:18" s="3" customFormat="1" ht="12.75">
      <c r="A54" s="56" t="s">
        <v>90</v>
      </c>
      <c r="B54" s="57" t="s">
        <v>89</v>
      </c>
      <c r="C54" s="58"/>
      <c r="D54" s="44">
        <v>628</v>
      </c>
      <c r="E54" s="44">
        <v>578</v>
      </c>
      <c r="F54" s="44">
        <v>62</v>
      </c>
      <c r="G54" s="45">
        <v>57</v>
      </c>
      <c r="H54" s="46">
        <f>N('[1]dotation 2012'!Z54)</f>
        <v>167632.33000000002</v>
      </c>
      <c r="I54" s="47">
        <f t="shared" si="4"/>
        <v>4560</v>
      </c>
      <c r="J54" s="59">
        <v>0</v>
      </c>
      <c r="K54" s="59"/>
      <c r="L54" s="48"/>
      <c r="M54" s="49">
        <f t="shared" si="3"/>
        <v>4560</v>
      </c>
      <c r="N54" s="50">
        <v>171078.33</v>
      </c>
      <c r="O54" s="51">
        <f t="shared" si="5"/>
        <v>172192.33000000002</v>
      </c>
      <c r="P54" s="52">
        <f t="shared" si="6"/>
        <v>0.006511637096294014</v>
      </c>
      <c r="Q54" s="53"/>
      <c r="R54" s="54"/>
    </row>
    <row r="55" spans="1:18" s="55" customFormat="1" ht="12.75">
      <c r="A55" s="71" t="s">
        <v>91</v>
      </c>
      <c r="B55" s="72" t="s">
        <v>92</v>
      </c>
      <c r="C55" s="73"/>
      <c r="D55" s="44">
        <v>441</v>
      </c>
      <c r="E55" s="44">
        <v>475</v>
      </c>
      <c r="F55" s="44"/>
      <c r="G55" s="45"/>
      <c r="H55" s="46">
        <f>N('[1]dotation 2012'!Z55)</f>
        <v>109694.66</v>
      </c>
      <c r="I55" s="47">
        <f t="shared" si="4"/>
        <v>0</v>
      </c>
      <c r="J55" s="59">
        <v>0</v>
      </c>
      <c r="K55" s="59"/>
      <c r="L55" s="48"/>
      <c r="M55" s="49">
        <f t="shared" si="3"/>
        <v>0</v>
      </c>
      <c r="N55" s="50">
        <v>108404.06</v>
      </c>
      <c r="O55" s="51">
        <f t="shared" si="5"/>
        <v>109694.66</v>
      </c>
      <c r="P55" s="52">
        <f t="shared" si="6"/>
        <v>0.011905458153504637</v>
      </c>
      <c r="Q55" s="53"/>
      <c r="R55" s="54"/>
    </row>
    <row r="56" spans="1:18" s="3" customFormat="1" ht="12.75">
      <c r="A56" s="68" t="s">
        <v>93</v>
      </c>
      <c r="B56" s="69" t="s">
        <v>92</v>
      </c>
      <c r="C56" s="70" t="s">
        <v>21</v>
      </c>
      <c r="D56" s="44">
        <v>546</v>
      </c>
      <c r="E56" s="44">
        <v>518</v>
      </c>
      <c r="F56" s="44">
        <v>65</v>
      </c>
      <c r="G56" s="45">
        <v>60</v>
      </c>
      <c r="H56" s="46">
        <f>N('[1]dotation 2012'!Z56)</f>
        <v>120466.87999999999</v>
      </c>
      <c r="I56" s="47">
        <f t="shared" si="4"/>
        <v>4800</v>
      </c>
      <c r="J56" s="48">
        <f>D56*4.6</f>
        <v>2511.6</v>
      </c>
      <c r="K56" s="48"/>
      <c r="L56" s="48">
        <v>7500</v>
      </c>
      <c r="M56" s="49">
        <f t="shared" si="3"/>
        <v>14811.6</v>
      </c>
      <c r="N56" s="50">
        <v>137635.28</v>
      </c>
      <c r="O56" s="51">
        <f t="shared" si="5"/>
        <v>135278.47999999998</v>
      </c>
      <c r="P56" s="52">
        <f t="shared" si="6"/>
        <v>-0.017123516586735738</v>
      </c>
      <c r="Q56" s="53"/>
      <c r="R56" s="54"/>
    </row>
    <row r="57" spans="1:18" s="3" customFormat="1" ht="12.75">
      <c r="A57" s="71" t="s">
        <v>94</v>
      </c>
      <c r="B57" s="72" t="s">
        <v>95</v>
      </c>
      <c r="C57" s="73"/>
      <c r="D57" s="44">
        <v>270</v>
      </c>
      <c r="E57" s="44">
        <v>295</v>
      </c>
      <c r="F57" s="44"/>
      <c r="G57" s="45"/>
      <c r="H57" s="46">
        <f>N('[1]dotation 2012'!Z57)</f>
        <v>120293.48</v>
      </c>
      <c r="I57" s="47">
        <f t="shared" si="4"/>
        <v>0</v>
      </c>
      <c r="J57" s="59">
        <v>0</v>
      </c>
      <c r="K57" s="59"/>
      <c r="L57" s="48"/>
      <c r="M57" s="49">
        <f t="shared" si="3"/>
        <v>0</v>
      </c>
      <c r="N57" s="50">
        <v>118988.48</v>
      </c>
      <c r="O57" s="51">
        <f t="shared" si="5"/>
        <v>120293.48</v>
      </c>
      <c r="P57" s="52">
        <f t="shared" si="6"/>
        <v>0.01096744827734584</v>
      </c>
      <c r="Q57" s="53"/>
      <c r="R57" s="54"/>
    </row>
    <row r="58" spans="1:18" s="55" customFormat="1" ht="12.75">
      <c r="A58" s="71" t="s">
        <v>96</v>
      </c>
      <c r="B58" s="72" t="s">
        <v>95</v>
      </c>
      <c r="C58" s="73"/>
      <c r="D58" s="44">
        <v>678</v>
      </c>
      <c r="E58" s="44">
        <v>693</v>
      </c>
      <c r="F58" s="44"/>
      <c r="G58" s="45"/>
      <c r="H58" s="46">
        <f>N('[1]dotation 2012'!Z58)</f>
        <v>114062.11</v>
      </c>
      <c r="I58" s="47">
        <f t="shared" si="4"/>
        <v>0</v>
      </c>
      <c r="J58" s="59">
        <v>0</v>
      </c>
      <c r="K58" s="59"/>
      <c r="L58" s="48"/>
      <c r="M58" s="49">
        <f t="shared" si="3"/>
        <v>0</v>
      </c>
      <c r="N58" s="50">
        <v>107576.11</v>
      </c>
      <c r="O58" s="51">
        <f t="shared" si="5"/>
        <v>114062.11</v>
      </c>
      <c r="P58" s="52">
        <f t="shared" si="6"/>
        <v>0.06029219684556357</v>
      </c>
      <c r="Q58" s="53"/>
      <c r="R58" s="54"/>
    </row>
    <row r="59" spans="1:18" s="55" customFormat="1" ht="12.75">
      <c r="A59" s="68" t="s">
        <v>78</v>
      </c>
      <c r="B59" s="69" t="s">
        <v>95</v>
      </c>
      <c r="C59" s="70" t="s">
        <v>21</v>
      </c>
      <c r="D59" s="44">
        <v>245</v>
      </c>
      <c r="E59" s="44">
        <v>236</v>
      </c>
      <c r="F59" s="44"/>
      <c r="G59" s="45"/>
      <c r="H59" s="46">
        <f>N('[1]dotation 2012'!Z59)</f>
        <v>75653.31999999999</v>
      </c>
      <c r="I59" s="47">
        <f t="shared" si="4"/>
        <v>0</v>
      </c>
      <c r="J59" s="48">
        <f>D59*4.6</f>
        <v>1127</v>
      </c>
      <c r="K59" s="48"/>
      <c r="L59" s="48"/>
      <c r="M59" s="49">
        <f t="shared" si="3"/>
        <v>1127</v>
      </c>
      <c r="N59" s="50">
        <v>76862.52</v>
      </c>
      <c r="O59" s="51">
        <f t="shared" si="5"/>
        <v>76780.31999999999</v>
      </c>
      <c r="P59" s="52">
        <f t="shared" si="6"/>
        <v>-0.0010694419074473703</v>
      </c>
      <c r="Q59" s="53"/>
      <c r="R59" s="54"/>
    </row>
    <row r="60" spans="1:18" s="3" customFormat="1" ht="12.75">
      <c r="A60" s="71" t="s">
        <v>97</v>
      </c>
      <c r="B60" s="72" t="s">
        <v>95</v>
      </c>
      <c r="C60" s="73"/>
      <c r="D60" s="44">
        <v>602</v>
      </c>
      <c r="E60" s="44">
        <v>602</v>
      </c>
      <c r="F60" s="44">
        <v>54</v>
      </c>
      <c r="G60" s="45">
        <v>58</v>
      </c>
      <c r="H60" s="46">
        <f>N('[1]dotation 2012'!Z60)</f>
        <v>105918.44</v>
      </c>
      <c r="I60" s="47">
        <f t="shared" si="4"/>
        <v>4640</v>
      </c>
      <c r="J60" s="59">
        <v>0</v>
      </c>
      <c r="K60" s="59"/>
      <c r="L60" s="48"/>
      <c r="M60" s="49">
        <f t="shared" si="3"/>
        <v>4640</v>
      </c>
      <c r="N60" s="50">
        <v>107983.44</v>
      </c>
      <c r="O60" s="51">
        <f t="shared" si="5"/>
        <v>110558.44</v>
      </c>
      <c r="P60" s="52">
        <f t="shared" si="6"/>
        <v>0.023846249017441933</v>
      </c>
      <c r="Q60" s="53"/>
      <c r="R60" s="54"/>
    </row>
    <row r="61" spans="1:18" s="3" customFormat="1" ht="12.75">
      <c r="A61" s="71" t="s">
        <v>98</v>
      </c>
      <c r="B61" s="72" t="s">
        <v>99</v>
      </c>
      <c r="C61" s="73"/>
      <c r="D61" s="44">
        <v>478</v>
      </c>
      <c r="E61" s="44">
        <v>469</v>
      </c>
      <c r="F61" s="44"/>
      <c r="G61" s="45"/>
      <c r="H61" s="46">
        <f>N('[1]dotation 2012'!Z61)</f>
        <v>159223.08000000002</v>
      </c>
      <c r="I61" s="47">
        <f t="shared" si="4"/>
        <v>0</v>
      </c>
      <c r="J61" s="59">
        <v>0</v>
      </c>
      <c r="K61" s="59"/>
      <c r="L61" s="48"/>
      <c r="M61" s="49">
        <f t="shared" si="3"/>
        <v>0</v>
      </c>
      <c r="N61" s="50">
        <v>164576.68</v>
      </c>
      <c r="O61" s="51">
        <f t="shared" si="5"/>
        <v>159223.08000000002</v>
      </c>
      <c r="P61" s="52">
        <f t="shared" si="6"/>
        <v>-0.032529517547686446</v>
      </c>
      <c r="Q61" s="53"/>
      <c r="R61" s="54"/>
    </row>
    <row r="62" spans="1:18" s="3" customFormat="1" ht="12.75">
      <c r="A62" s="71" t="s">
        <v>100</v>
      </c>
      <c r="B62" s="72" t="s">
        <v>101</v>
      </c>
      <c r="C62" s="73"/>
      <c r="D62" s="44">
        <v>552</v>
      </c>
      <c r="E62" s="44">
        <v>539</v>
      </c>
      <c r="F62" s="44"/>
      <c r="G62" s="45"/>
      <c r="H62" s="46">
        <f>N('[1]dotation 2012'!Z62)</f>
        <v>92352.23000000001</v>
      </c>
      <c r="I62" s="47">
        <f t="shared" si="4"/>
        <v>0</v>
      </c>
      <c r="J62" s="59">
        <v>0</v>
      </c>
      <c r="K62" s="59"/>
      <c r="L62" s="48"/>
      <c r="M62" s="49">
        <f t="shared" si="3"/>
        <v>0</v>
      </c>
      <c r="N62" s="50">
        <v>91236.43</v>
      </c>
      <c r="O62" s="51">
        <f t="shared" si="5"/>
        <v>92352.23000000001</v>
      </c>
      <c r="P62" s="52">
        <f t="shared" si="6"/>
        <v>0.01222976392215278</v>
      </c>
      <c r="Q62" s="53">
        <v>4081</v>
      </c>
      <c r="R62" s="54"/>
    </row>
    <row r="63" spans="1:18" s="3" customFormat="1" ht="12.75">
      <c r="A63" s="68" t="s">
        <v>102</v>
      </c>
      <c r="B63" s="69" t="s">
        <v>103</v>
      </c>
      <c r="C63" s="70" t="s">
        <v>21</v>
      </c>
      <c r="D63" s="44">
        <v>403</v>
      </c>
      <c r="E63" s="44">
        <v>400</v>
      </c>
      <c r="F63" s="44"/>
      <c r="G63" s="45"/>
      <c r="H63" s="46">
        <f>N('[1]dotation 2012'!Z63)</f>
        <v>99651.65</v>
      </c>
      <c r="I63" s="47">
        <f t="shared" si="4"/>
        <v>0</v>
      </c>
      <c r="J63" s="48">
        <f>E63*4.6</f>
        <v>1839.9999999999998</v>
      </c>
      <c r="K63" s="48"/>
      <c r="L63" s="48"/>
      <c r="M63" s="49">
        <f t="shared" si="3"/>
        <v>1839.9999999999998</v>
      </c>
      <c r="N63" s="50">
        <v>100524.65</v>
      </c>
      <c r="O63" s="51">
        <f t="shared" si="5"/>
        <v>101491.65</v>
      </c>
      <c r="P63" s="52">
        <f t="shared" si="6"/>
        <v>0.009619531129926839</v>
      </c>
      <c r="Q63" s="53">
        <v>9260</v>
      </c>
      <c r="R63" s="54">
        <v>6500</v>
      </c>
    </row>
    <row r="64" spans="1:18" s="55" customFormat="1" ht="12.75">
      <c r="A64" s="68" t="s">
        <v>104</v>
      </c>
      <c r="B64" s="69" t="s">
        <v>103</v>
      </c>
      <c r="C64" s="70" t="s">
        <v>21</v>
      </c>
      <c r="D64" s="44">
        <v>428</v>
      </c>
      <c r="E64" s="44">
        <v>406</v>
      </c>
      <c r="F64" s="44">
        <v>27</v>
      </c>
      <c r="G64" s="45">
        <v>11</v>
      </c>
      <c r="H64" s="46">
        <f>N('[1]dotation 2012'!Z64)</f>
        <v>119858.68</v>
      </c>
      <c r="I64" s="47">
        <f t="shared" si="4"/>
        <v>880</v>
      </c>
      <c r="J64" s="48">
        <f>D64*4.6</f>
        <v>1968.8</v>
      </c>
      <c r="K64" s="48"/>
      <c r="L64" s="48"/>
      <c r="M64" s="49">
        <f t="shared" si="3"/>
        <v>2848.8</v>
      </c>
      <c r="N64" s="50">
        <v>128794.08</v>
      </c>
      <c r="O64" s="51">
        <f t="shared" si="5"/>
        <v>122707.48</v>
      </c>
      <c r="P64" s="52">
        <f t="shared" si="6"/>
        <v>-0.04725838330457429</v>
      </c>
      <c r="Q64" s="53">
        <v>11210</v>
      </c>
      <c r="R64" s="54"/>
    </row>
    <row r="65" spans="1:18" s="3" customFormat="1" ht="12.75">
      <c r="A65" s="74" t="s">
        <v>105</v>
      </c>
      <c r="B65" s="75" t="s">
        <v>106</v>
      </c>
      <c r="C65" s="76"/>
      <c r="D65" s="44">
        <v>499</v>
      </c>
      <c r="E65" s="44">
        <v>490</v>
      </c>
      <c r="F65" s="44"/>
      <c r="G65" s="45"/>
      <c r="H65" s="46">
        <f>N('[1]dotation 2012'!Z65)</f>
        <v>125805.56</v>
      </c>
      <c r="I65" s="47">
        <f t="shared" si="4"/>
        <v>0</v>
      </c>
      <c r="J65" s="59">
        <v>0</v>
      </c>
      <c r="K65" s="59"/>
      <c r="L65" s="48"/>
      <c r="M65" s="49">
        <f t="shared" si="3"/>
        <v>0</v>
      </c>
      <c r="N65" s="50">
        <v>124540.16</v>
      </c>
      <c r="O65" s="51">
        <f t="shared" si="5"/>
        <v>125805.56</v>
      </c>
      <c r="P65" s="52">
        <f t="shared" si="6"/>
        <v>0.010160577921210268</v>
      </c>
      <c r="Q65" s="53">
        <v>9000</v>
      </c>
      <c r="R65" s="54"/>
    </row>
    <row r="66" spans="1:18" s="3" customFormat="1" ht="12.75">
      <c r="A66" s="71" t="s">
        <v>107</v>
      </c>
      <c r="B66" s="72" t="s">
        <v>108</v>
      </c>
      <c r="C66" s="73"/>
      <c r="D66" s="44">
        <v>300</v>
      </c>
      <c r="E66" s="44">
        <v>300</v>
      </c>
      <c r="F66" s="44"/>
      <c r="G66" s="45"/>
      <c r="H66" s="46">
        <f>N('[1]dotation 2012'!Z66)</f>
        <v>89611.76</v>
      </c>
      <c r="I66" s="47">
        <f t="shared" si="4"/>
        <v>0</v>
      </c>
      <c r="J66" s="59">
        <v>0</v>
      </c>
      <c r="K66" s="59"/>
      <c r="L66" s="48"/>
      <c r="M66" s="49">
        <f t="shared" si="3"/>
        <v>0</v>
      </c>
      <c r="N66" s="50">
        <v>89141.76</v>
      </c>
      <c r="O66" s="51">
        <f t="shared" si="5"/>
        <v>89611.76</v>
      </c>
      <c r="P66" s="52">
        <f t="shared" si="6"/>
        <v>0.00527250078975331</v>
      </c>
      <c r="Q66" s="53"/>
      <c r="R66" s="54"/>
    </row>
    <row r="67" spans="1:18" s="55" customFormat="1" ht="12.75">
      <c r="A67" s="71" t="s">
        <v>109</v>
      </c>
      <c r="B67" s="72" t="s">
        <v>110</v>
      </c>
      <c r="C67" s="73"/>
      <c r="D67" s="44">
        <v>507</v>
      </c>
      <c r="E67" s="44">
        <v>515</v>
      </c>
      <c r="F67" s="44"/>
      <c r="G67" s="45"/>
      <c r="H67" s="46">
        <f>N('[1]dotation 2012'!Z67)</f>
        <v>125965.75</v>
      </c>
      <c r="I67" s="47">
        <f aca="true" t="shared" si="7" ref="I67:I98">G67*80</f>
        <v>0</v>
      </c>
      <c r="J67" s="59">
        <v>0</v>
      </c>
      <c r="K67" s="59"/>
      <c r="L67" s="48"/>
      <c r="M67" s="49">
        <f t="shared" si="3"/>
        <v>0</v>
      </c>
      <c r="N67" s="50">
        <v>125301.55</v>
      </c>
      <c r="O67" s="51">
        <f aca="true" t="shared" si="8" ref="O67:O98">H67+M67</f>
        <v>125965.75</v>
      </c>
      <c r="P67" s="52">
        <f aca="true" t="shared" si="9" ref="P67:P98">(O67-N67)/N67</f>
        <v>0.005300812320358344</v>
      </c>
      <c r="Q67" s="53">
        <v>9750</v>
      </c>
      <c r="R67" s="54"/>
    </row>
    <row r="68" spans="1:18" s="3" customFormat="1" ht="12.75">
      <c r="A68" s="71" t="s">
        <v>111</v>
      </c>
      <c r="B68" s="72" t="s">
        <v>112</v>
      </c>
      <c r="C68" s="73"/>
      <c r="D68" s="44">
        <v>673</v>
      </c>
      <c r="E68" s="44">
        <v>640</v>
      </c>
      <c r="F68" s="44"/>
      <c r="G68" s="45"/>
      <c r="H68" s="46">
        <f>N('[1]dotation 2012'!Z68)</f>
        <v>166725.31</v>
      </c>
      <c r="I68" s="47">
        <f t="shared" si="7"/>
        <v>0</v>
      </c>
      <c r="J68" s="59">
        <v>0</v>
      </c>
      <c r="K68" s="59"/>
      <c r="L68" s="48"/>
      <c r="M68" s="49">
        <f aca="true" t="shared" si="10" ref="M68:M106">SUM(I68:L68)</f>
        <v>0</v>
      </c>
      <c r="N68" s="50">
        <v>164118.51</v>
      </c>
      <c r="O68" s="51">
        <f t="shared" si="8"/>
        <v>166725.31</v>
      </c>
      <c r="P68" s="52">
        <f t="shared" si="9"/>
        <v>0.015883644081340905</v>
      </c>
      <c r="Q68" s="53"/>
      <c r="R68" s="54"/>
    </row>
    <row r="69" spans="1:18" s="55" customFormat="1" ht="12.75">
      <c r="A69" s="71" t="s">
        <v>113</v>
      </c>
      <c r="B69" s="72" t="s">
        <v>114</v>
      </c>
      <c r="C69" s="73"/>
      <c r="D69" s="44">
        <v>671</v>
      </c>
      <c r="E69" s="44">
        <v>660</v>
      </c>
      <c r="F69" s="44"/>
      <c r="G69" s="45"/>
      <c r="H69" s="46">
        <f>N('[1]dotation 2012'!Z69)</f>
        <v>101774.09</v>
      </c>
      <c r="I69" s="47">
        <f t="shared" si="7"/>
        <v>0</v>
      </c>
      <c r="J69" s="59">
        <v>0</v>
      </c>
      <c r="K69" s="59"/>
      <c r="L69" s="48"/>
      <c r="M69" s="49">
        <f t="shared" si="10"/>
        <v>0</v>
      </c>
      <c r="N69" s="50">
        <v>104290.49</v>
      </c>
      <c r="O69" s="51">
        <f t="shared" si="8"/>
        <v>101774.09</v>
      </c>
      <c r="P69" s="52">
        <f t="shared" si="9"/>
        <v>-0.02412875804879245</v>
      </c>
      <c r="Q69" s="53">
        <v>12188</v>
      </c>
      <c r="R69" s="54"/>
    </row>
    <row r="70" spans="1:18" s="55" customFormat="1" ht="12.75">
      <c r="A70" s="71" t="s">
        <v>115</v>
      </c>
      <c r="B70" s="72" t="s">
        <v>114</v>
      </c>
      <c r="C70" s="73"/>
      <c r="D70" s="44">
        <v>747</v>
      </c>
      <c r="E70" s="44">
        <v>809</v>
      </c>
      <c r="F70" s="44">
        <v>47</v>
      </c>
      <c r="G70" s="45">
        <v>47</v>
      </c>
      <c r="H70" s="46">
        <f>N('[1]dotation 2012'!Z70)</f>
        <v>186112.74000000002</v>
      </c>
      <c r="I70" s="47">
        <f t="shared" si="7"/>
        <v>3760</v>
      </c>
      <c r="J70" s="59">
        <v>0</v>
      </c>
      <c r="K70" s="59"/>
      <c r="L70" s="48"/>
      <c r="M70" s="49">
        <f t="shared" si="10"/>
        <v>3760</v>
      </c>
      <c r="N70" s="50">
        <v>192744.94</v>
      </c>
      <c r="O70" s="51">
        <f t="shared" si="8"/>
        <v>189872.74000000002</v>
      </c>
      <c r="P70" s="52">
        <f t="shared" si="9"/>
        <v>-0.014901558505245235</v>
      </c>
      <c r="Q70" s="53">
        <v>14138</v>
      </c>
      <c r="R70" s="54"/>
    </row>
    <row r="71" spans="1:18" s="3" customFormat="1" ht="12.75">
      <c r="A71" s="71" t="s">
        <v>116</v>
      </c>
      <c r="B71" s="72" t="s">
        <v>114</v>
      </c>
      <c r="C71" s="73"/>
      <c r="D71" s="77">
        <v>582</v>
      </c>
      <c r="E71" s="77">
        <v>593</v>
      </c>
      <c r="F71" s="44"/>
      <c r="G71" s="45"/>
      <c r="H71" s="46">
        <f>N('[1]dotation 2012'!Z71)</f>
        <v>106372.37999999999</v>
      </c>
      <c r="I71" s="47">
        <f t="shared" si="7"/>
        <v>0</v>
      </c>
      <c r="J71" s="59">
        <v>0</v>
      </c>
      <c r="K71" s="59"/>
      <c r="L71" s="48"/>
      <c r="M71" s="49">
        <f t="shared" si="10"/>
        <v>0</v>
      </c>
      <c r="N71" s="50">
        <v>105518.98</v>
      </c>
      <c r="O71" s="51">
        <f t="shared" si="8"/>
        <v>106372.37999999999</v>
      </c>
      <c r="P71" s="52">
        <f t="shared" si="9"/>
        <v>0.008087644516654674</v>
      </c>
      <c r="Q71" s="53">
        <v>10238</v>
      </c>
      <c r="R71" s="54"/>
    </row>
    <row r="72" spans="1:18" s="3" customFormat="1" ht="12.75">
      <c r="A72" s="71" t="s">
        <v>117</v>
      </c>
      <c r="B72" s="72" t="s">
        <v>114</v>
      </c>
      <c r="C72" s="73"/>
      <c r="D72" s="77">
        <v>774</v>
      </c>
      <c r="E72" s="77">
        <v>761</v>
      </c>
      <c r="F72" s="44"/>
      <c r="G72" s="45"/>
      <c r="H72" s="46">
        <f>N('[1]dotation 2012'!Z72)</f>
        <v>104178.1</v>
      </c>
      <c r="I72" s="47">
        <f t="shared" si="7"/>
        <v>0</v>
      </c>
      <c r="J72" s="59">
        <v>0</v>
      </c>
      <c r="K72" s="59"/>
      <c r="L72" s="48"/>
      <c r="M72" s="49">
        <f t="shared" si="10"/>
        <v>0</v>
      </c>
      <c r="N72" s="50">
        <v>104468.3</v>
      </c>
      <c r="O72" s="51">
        <f t="shared" si="8"/>
        <v>104178.1</v>
      </c>
      <c r="P72" s="52">
        <f t="shared" si="9"/>
        <v>-0.002777876159562251</v>
      </c>
      <c r="Q72" s="53">
        <v>14138</v>
      </c>
      <c r="R72" s="54"/>
    </row>
    <row r="73" spans="1:18" s="55" customFormat="1" ht="12.75">
      <c r="A73" s="71" t="s">
        <v>118</v>
      </c>
      <c r="B73" s="72" t="s">
        <v>114</v>
      </c>
      <c r="C73" s="73"/>
      <c r="D73" s="77">
        <v>498</v>
      </c>
      <c r="E73" s="77">
        <v>537</v>
      </c>
      <c r="F73" s="44"/>
      <c r="G73" s="45"/>
      <c r="H73" s="46">
        <f>N('[1]dotation 2012'!Z73)</f>
        <v>133194.99</v>
      </c>
      <c r="I73" s="47">
        <f t="shared" si="7"/>
        <v>0</v>
      </c>
      <c r="J73" s="59">
        <v>0</v>
      </c>
      <c r="K73" s="59"/>
      <c r="L73" s="48">
        <v>7500</v>
      </c>
      <c r="M73" s="49">
        <f t="shared" si="10"/>
        <v>7500</v>
      </c>
      <c r="N73" s="50">
        <v>139728.39</v>
      </c>
      <c r="O73" s="51">
        <f t="shared" si="8"/>
        <v>140694.99</v>
      </c>
      <c r="P73" s="52">
        <f t="shared" si="9"/>
        <v>0.006917706559132161</v>
      </c>
      <c r="Q73" s="53">
        <v>9263</v>
      </c>
      <c r="R73" s="54"/>
    </row>
    <row r="74" spans="1:18" s="3" customFormat="1" ht="12.75">
      <c r="A74" s="71" t="s">
        <v>119</v>
      </c>
      <c r="B74" s="72" t="s">
        <v>120</v>
      </c>
      <c r="C74" s="73"/>
      <c r="D74" s="77">
        <v>413</v>
      </c>
      <c r="E74" s="77">
        <v>426</v>
      </c>
      <c r="F74" s="44"/>
      <c r="G74" s="45"/>
      <c r="H74" s="46">
        <f>N('[1]dotation 2012'!Z74)</f>
        <v>108705.06</v>
      </c>
      <c r="I74" s="47">
        <f t="shared" si="7"/>
        <v>0</v>
      </c>
      <c r="J74" s="59">
        <v>0</v>
      </c>
      <c r="K74" s="59"/>
      <c r="L74" s="48"/>
      <c r="M74" s="49">
        <f t="shared" si="10"/>
        <v>0</v>
      </c>
      <c r="N74" s="50">
        <v>108800.86</v>
      </c>
      <c r="O74" s="51">
        <f t="shared" si="8"/>
        <v>108705.06</v>
      </c>
      <c r="P74" s="52">
        <f t="shared" si="9"/>
        <v>-0.0008805077459865933</v>
      </c>
      <c r="Q74" s="53">
        <v>8288</v>
      </c>
      <c r="R74" s="54"/>
    </row>
    <row r="75" spans="1:18" s="3" customFormat="1" ht="12.75">
      <c r="A75" s="71" t="s">
        <v>121</v>
      </c>
      <c r="B75" s="72" t="s">
        <v>122</v>
      </c>
      <c r="C75" s="73"/>
      <c r="D75" s="77">
        <v>694</v>
      </c>
      <c r="E75" s="77">
        <v>696</v>
      </c>
      <c r="F75" s="44">
        <v>58</v>
      </c>
      <c r="G75" s="45">
        <v>58</v>
      </c>
      <c r="H75" s="46">
        <f>N('[1]dotation 2012'!Z75)</f>
        <v>144573.25</v>
      </c>
      <c r="I75" s="47">
        <f t="shared" si="7"/>
        <v>4640</v>
      </c>
      <c r="J75" s="59">
        <v>0</v>
      </c>
      <c r="K75" s="59"/>
      <c r="L75" s="48"/>
      <c r="M75" s="49">
        <f t="shared" si="10"/>
        <v>4640</v>
      </c>
      <c r="N75" s="50">
        <v>152525.45</v>
      </c>
      <c r="O75" s="51">
        <f t="shared" si="8"/>
        <v>149213.25</v>
      </c>
      <c r="P75" s="52">
        <f t="shared" si="9"/>
        <v>-0.02171572022898481</v>
      </c>
      <c r="Q75" s="53"/>
      <c r="R75" s="54"/>
    </row>
    <row r="76" spans="1:18" s="3" customFormat="1" ht="12.75">
      <c r="A76" s="71" t="s">
        <v>117</v>
      </c>
      <c r="B76" s="72" t="s">
        <v>122</v>
      </c>
      <c r="C76" s="73"/>
      <c r="D76" s="77">
        <v>653</v>
      </c>
      <c r="E76" s="77">
        <v>654</v>
      </c>
      <c r="F76" s="44"/>
      <c r="G76" s="45"/>
      <c r="H76" s="46">
        <f>N('[1]dotation 2012'!Z76)</f>
        <v>124052.07</v>
      </c>
      <c r="I76" s="47">
        <f t="shared" si="7"/>
        <v>0</v>
      </c>
      <c r="J76" s="59">
        <v>0</v>
      </c>
      <c r="K76" s="59"/>
      <c r="L76" s="48"/>
      <c r="M76" s="49">
        <f t="shared" si="10"/>
        <v>0</v>
      </c>
      <c r="N76" s="50">
        <v>126935.67</v>
      </c>
      <c r="O76" s="51">
        <f t="shared" si="8"/>
        <v>124052.07</v>
      </c>
      <c r="P76" s="52">
        <f t="shared" si="9"/>
        <v>-0.022717018785972386</v>
      </c>
      <c r="Q76" s="53"/>
      <c r="R76" s="54"/>
    </row>
    <row r="77" spans="1:18" s="55" customFormat="1" ht="12.75">
      <c r="A77" s="71" t="s">
        <v>86</v>
      </c>
      <c r="B77" s="72" t="s">
        <v>123</v>
      </c>
      <c r="C77" s="73"/>
      <c r="D77" s="77">
        <v>376</v>
      </c>
      <c r="E77" s="77">
        <v>365</v>
      </c>
      <c r="F77" s="44"/>
      <c r="G77" s="45"/>
      <c r="H77" s="46">
        <f>N('[1]dotation 2012'!Z77)</f>
        <v>110353.81</v>
      </c>
      <c r="I77" s="47">
        <f t="shared" si="7"/>
        <v>0</v>
      </c>
      <c r="J77" s="59">
        <v>0</v>
      </c>
      <c r="K77" s="59"/>
      <c r="L77" s="48"/>
      <c r="M77" s="49">
        <f t="shared" si="10"/>
        <v>0</v>
      </c>
      <c r="N77" s="50">
        <v>109996.21</v>
      </c>
      <c r="O77" s="51">
        <f t="shared" si="8"/>
        <v>110353.81</v>
      </c>
      <c r="P77" s="52">
        <f t="shared" si="9"/>
        <v>0.003251021103363391</v>
      </c>
      <c r="Q77" s="53"/>
      <c r="R77" s="54"/>
    </row>
    <row r="78" spans="1:18" s="55" customFormat="1" ht="12.75">
      <c r="A78" s="71" t="s">
        <v>124</v>
      </c>
      <c r="B78" s="72" t="s">
        <v>123</v>
      </c>
      <c r="C78" s="73"/>
      <c r="D78" s="77">
        <v>583</v>
      </c>
      <c r="E78" s="77">
        <v>560</v>
      </c>
      <c r="F78" s="44">
        <v>54</v>
      </c>
      <c r="G78" s="45">
        <v>63</v>
      </c>
      <c r="H78" s="46">
        <f>N('[1]dotation 2012'!Z78)</f>
        <v>174916.43</v>
      </c>
      <c r="I78" s="47">
        <f t="shared" si="7"/>
        <v>5040</v>
      </c>
      <c r="J78" s="59">
        <v>0</v>
      </c>
      <c r="K78" s="59"/>
      <c r="L78" s="48">
        <v>7500</v>
      </c>
      <c r="M78" s="49">
        <f t="shared" si="10"/>
        <v>12540</v>
      </c>
      <c r="N78" s="50">
        <v>191944.63</v>
      </c>
      <c r="O78" s="51">
        <f t="shared" si="8"/>
        <v>187456.43</v>
      </c>
      <c r="P78" s="52">
        <f t="shared" si="9"/>
        <v>-0.02338278492083895</v>
      </c>
      <c r="Q78" s="53"/>
      <c r="R78" s="54"/>
    </row>
    <row r="79" spans="1:18" s="3" customFormat="1" ht="12.75">
      <c r="A79" s="71" t="s">
        <v>125</v>
      </c>
      <c r="B79" s="72" t="s">
        <v>123</v>
      </c>
      <c r="C79" s="73"/>
      <c r="D79" s="77">
        <v>505</v>
      </c>
      <c r="E79" s="77">
        <v>542</v>
      </c>
      <c r="F79" s="44"/>
      <c r="G79" s="45"/>
      <c r="H79" s="46">
        <f>N('[1]dotation 2012'!Z79)</f>
        <v>110468.73</v>
      </c>
      <c r="I79" s="47">
        <f t="shared" si="7"/>
        <v>0</v>
      </c>
      <c r="J79" s="59">
        <v>0</v>
      </c>
      <c r="K79" s="59"/>
      <c r="L79" s="48"/>
      <c r="M79" s="49">
        <f t="shared" si="10"/>
        <v>0</v>
      </c>
      <c r="N79" s="50">
        <v>118908.93</v>
      </c>
      <c r="O79" s="51">
        <f t="shared" si="8"/>
        <v>110468.73</v>
      </c>
      <c r="P79" s="52">
        <f t="shared" si="9"/>
        <v>-0.07098037128077762</v>
      </c>
      <c r="Q79" s="53"/>
      <c r="R79" s="54"/>
    </row>
    <row r="80" spans="1:18" s="3" customFormat="1" ht="12.75">
      <c r="A80" s="68" t="s">
        <v>126</v>
      </c>
      <c r="B80" s="69" t="s">
        <v>127</v>
      </c>
      <c r="C80" s="70" t="s">
        <v>21</v>
      </c>
      <c r="D80" s="44">
        <v>547</v>
      </c>
      <c r="E80" s="44">
        <v>576</v>
      </c>
      <c r="F80" s="44"/>
      <c r="G80" s="45"/>
      <c r="H80" s="46">
        <f>N('[1]dotation 2012'!Z80)</f>
        <v>177106.27</v>
      </c>
      <c r="I80" s="47">
        <f t="shared" si="7"/>
        <v>0</v>
      </c>
      <c r="J80" s="48">
        <f>E80*4.6</f>
        <v>2649.6</v>
      </c>
      <c r="K80" s="48"/>
      <c r="L80" s="48"/>
      <c r="M80" s="49">
        <f t="shared" si="10"/>
        <v>2649.6</v>
      </c>
      <c r="N80" s="50">
        <v>179143.87</v>
      </c>
      <c r="O80" s="51">
        <f t="shared" si="8"/>
        <v>179755.87</v>
      </c>
      <c r="P80" s="52">
        <f t="shared" si="9"/>
        <v>0.003416248627430009</v>
      </c>
      <c r="Q80" s="53"/>
      <c r="R80" s="54"/>
    </row>
    <row r="81" spans="1:18" s="55" customFormat="1" ht="12.75">
      <c r="A81" s="71" t="s">
        <v>128</v>
      </c>
      <c r="B81" s="72" t="s">
        <v>129</v>
      </c>
      <c r="C81" s="73"/>
      <c r="D81" s="77">
        <v>364</v>
      </c>
      <c r="E81" s="77">
        <v>385</v>
      </c>
      <c r="F81" s="44"/>
      <c r="G81" s="45"/>
      <c r="H81" s="46">
        <f>N('[1]dotation 2012'!Z81)</f>
        <v>113102.47</v>
      </c>
      <c r="I81" s="47">
        <f t="shared" si="7"/>
        <v>0</v>
      </c>
      <c r="J81" s="59">
        <v>0</v>
      </c>
      <c r="K81" s="59"/>
      <c r="L81" s="48"/>
      <c r="M81" s="49">
        <f t="shared" si="10"/>
        <v>0</v>
      </c>
      <c r="N81" s="50">
        <v>105954.07</v>
      </c>
      <c r="O81" s="51">
        <f t="shared" si="8"/>
        <v>113102.47</v>
      </c>
      <c r="P81" s="52">
        <f t="shared" si="9"/>
        <v>0.06746696941419988</v>
      </c>
      <c r="Q81" s="53">
        <v>7800</v>
      </c>
      <c r="R81" s="54"/>
    </row>
    <row r="82" spans="1:18" s="55" customFormat="1" ht="12.75">
      <c r="A82" s="71" t="s">
        <v>130</v>
      </c>
      <c r="B82" s="72" t="s">
        <v>131</v>
      </c>
      <c r="C82" s="73"/>
      <c r="D82" s="77">
        <v>403</v>
      </c>
      <c r="E82" s="77">
        <v>440</v>
      </c>
      <c r="F82" s="44"/>
      <c r="G82" s="45"/>
      <c r="H82" s="46">
        <f>N('[1]dotation 2012'!Z82)</f>
        <v>133248.66999999998</v>
      </c>
      <c r="I82" s="47">
        <f t="shared" si="7"/>
        <v>0</v>
      </c>
      <c r="J82" s="59">
        <v>0</v>
      </c>
      <c r="K82" s="59"/>
      <c r="L82" s="48"/>
      <c r="M82" s="49">
        <f t="shared" si="10"/>
        <v>0</v>
      </c>
      <c r="N82" s="50">
        <v>136755.87</v>
      </c>
      <c r="O82" s="51">
        <f t="shared" si="8"/>
        <v>133248.66999999998</v>
      </c>
      <c r="P82" s="52">
        <f t="shared" si="9"/>
        <v>-0.025645699888421695</v>
      </c>
      <c r="Q82" s="53">
        <v>7313</v>
      </c>
      <c r="R82" s="54"/>
    </row>
    <row r="83" spans="1:18" s="3" customFormat="1" ht="12.75">
      <c r="A83" s="71" t="s">
        <v>132</v>
      </c>
      <c r="B83" s="72" t="s">
        <v>131</v>
      </c>
      <c r="C83" s="73"/>
      <c r="D83" s="77">
        <v>407</v>
      </c>
      <c r="E83" s="77">
        <v>409</v>
      </c>
      <c r="F83" s="44"/>
      <c r="G83" s="45"/>
      <c r="H83" s="46">
        <f>N('[1]dotation 2012'!Z83)</f>
        <v>113092.06000000001</v>
      </c>
      <c r="I83" s="47">
        <f t="shared" si="7"/>
        <v>0</v>
      </c>
      <c r="J83" s="59">
        <v>0</v>
      </c>
      <c r="K83" s="59"/>
      <c r="L83" s="48"/>
      <c r="M83" s="49">
        <f t="shared" si="10"/>
        <v>0</v>
      </c>
      <c r="N83" s="50">
        <v>108442.26</v>
      </c>
      <c r="O83" s="51">
        <f t="shared" si="8"/>
        <v>113092.06000000001</v>
      </c>
      <c r="P83" s="52">
        <f t="shared" si="9"/>
        <v>0.04287811781126673</v>
      </c>
      <c r="Q83" s="53">
        <v>8288</v>
      </c>
      <c r="R83" s="54"/>
    </row>
    <row r="84" spans="1:18" s="3" customFormat="1" ht="12.75">
      <c r="A84" s="71" t="s">
        <v>133</v>
      </c>
      <c r="B84" s="72" t="s">
        <v>131</v>
      </c>
      <c r="C84" s="73"/>
      <c r="D84" s="44">
        <v>377</v>
      </c>
      <c r="E84" s="44">
        <v>372</v>
      </c>
      <c r="F84" s="44">
        <v>75</v>
      </c>
      <c r="G84" s="45">
        <v>60</v>
      </c>
      <c r="H84" s="46">
        <f>N('[1]dotation 2012'!Z84)</f>
        <v>150314.94</v>
      </c>
      <c r="I84" s="47">
        <f t="shared" si="7"/>
        <v>4800</v>
      </c>
      <c r="J84" s="59">
        <v>0</v>
      </c>
      <c r="K84" s="59"/>
      <c r="L84" s="48"/>
      <c r="M84" s="49">
        <f t="shared" si="10"/>
        <v>4800</v>
      </c>
      <c r="N84" s="50">
        <v>157151.94</v>
      </c>
      <c r="O84" s="51">
        <f t="shared" si="8"/>
        <v>155114.94</v>
      </c>
      <c r="P84" s="52">
        <f t="shared" si="9"/>
        <v>-0.012961978070394804</v>
      </c>
      <c r="Q84" s="53">
        <v>7938</v>
      </c>
      <c r="R84" s="54"/>
    </row>
    <row r="85" spans="1:18" s="3" customFormat="1" ht="12.75">
      <c r="A85" s="68" t="s">
        <v>134</v>
      </c>
      <c r="B85" s="69" t="s">
        <v>131</v>
      </c>
      <c r="C85" s="70" t="s">
        <v>21</v>
      </c>
      <c r="D85" s="44">
        <v>295</v>
      </c>
      <c r="E85" s="44">
        <v>281</v>
      </c>
      <c r="F85" s="44"/>
      <c r="G85" s="45"/>
      <c r="H85" s="46">
        <f>N('[1]dotation 2012'!Z85)</f>
        <v>98838.29999999999</v>
      </c>
      <c r="I85" s="47">
        <f t="shared" si="7"/>
        <v>0</v>
      </c>
      <c r="J85" s="48">
        <f>D85*4.6</f>
        <v>1357</v>
      </c>
      <c r="K85" s="48"/>
      <c r="L85" s="48"/>
      <c r="M85" s="49">
        <f t="shared" si="10"/>
        <v>1357</v>
      </c>
      <c r="N85" s="50">
        <v>103515.3</v>
      </c>
      <c r="O85" s="51">
        <f t="shared" si="8"/>
        <v>100195.29999999999</v>
      </c>
      <c r="P85" s="52">
        <f t="shared" si="9"/>
        <v>-0.03207255352590404</v>
      </c>
      <c r="Q85" s="53">
        <v>6825</v>
      </c>
      <c r="R85" s="54"/>
    </row>
    <row r="86" spans="1:18" s="55" customFormat="1" ht="12.75">
      <c r="A86" s="71" t="s">
        <v>59</v>
      </c>
      <c r="B86" s="72" t="s">
        <v>131</v>
      </c>
      <c r="C86" s="73"/>
      <c r="D86" s="77">
        <v>360</v>
      </c>
      <c r="E86" s="77">
        <v>367</v>
      </c>
      <c r="F86" s="44"/>
      <c r="G86" s="45"/>
      <c r="H86" s="46">
        <f>N('[1]dotation 2012'!Z86)</f>
        <v>90111.62000000001</v>
      </c>
      <c r="I86" s="47">
        <f t="shared" si="7"/>
        <v>0</v>
      </c>
      <c r="J86" s="59">
        <v>0</v>
      </c>
      <c r="K86" s="59">
        <v>3500</v>
      </c>
      <c r="L86" s="48"/>
      <c r="M86" s="49">
        <f t="shared" si="10"/>
        <v>3500</v>
      </c>
      <c r="N86" s="50">
        <v>95376.82</v>
      </c>
      <c r="O86" s="51">
        <f t="shared" si="8"/>
        <v>93611.62000000001</v>
      </c>
      <c r="P86" s="52">
        <f t="shared" si="9"/>
        <v>-0.01850764158419202</v>
      </c>
      <c r="Q86" s="53">
        <v>7313</v>
      </c>
      <c r="R86" s="54"/>
    </row>
    <row r="87" spans="1:18" s="3" customFormat="1" ht="12.75">
      <c r="A87" s="71" t="s">
        <v>78</v>
      </c>
      <c r="B87" s="72" t="s">
        <v>135</v>
      </c>
      <c r="C87" s="73"/>
      <c r="D87" s="44">
        <v>322</v>
      </c>
      <c r="E87" s="44">
        <v>321</v>
      </c>
      <c r="F87" s="44"/>
      <c r="G87" s="45"/>
      <c r="H87" s="46">
        <f>N('[1]dotation 2012'!Z87)</f>
        <v>63403.44</v>
      </c>
      <c r="I87" s="47">
        <f t="shared" si="7"/>
        <v>0</v>
      </c>
      <c r="J87" s="59">
        <v>0</v>
      </c>
      <c r="K87" s="59"/>
      <c r="L87" s="48"/>
      <c r="M87" s="49">
        <f t="shared" si="10"/>
        <v>0</v>
      </c>
      <c r="N87" s="50">
        <v>63666.84</v>
      </c>
      <c r="O87" s="51">
        <f t="shared" si="8"/>
        <v>63403.44</v>
      </c>
      <c r="P87" s="52">
        <f t="shared" si="9"/>
        <v>-0.0041371615113926525</v>
      </c>
      <c r="Q87" s="53"/>
      <c r="R87" s="54">
        <v>7910</v>
      </c>
    </row>
    <row r="88" spans="1:18" s="3" customFormat="1" ht="12.75">
      <c r="A88" s="68" t="s">
        <v>63</v>
      </c>
      <c r="B88" s="69" t="s">
        <v>135</v>
      </c>
      <c r="C88" s="70" t="s">
        <v>21</v>
      </c>
      <c r="D88" s="44">
        <v>449</v>
      </c>
      <c r="E88" s="44">
        <v>432</v>
      </c>
      <c r="F88" s="44">
        <v>58</v>
      </c>
      <c r="G88" s="45">
        <v>44</v>
      </c>
      <c r="H88" s="46">
        <f>N('[1]dotation 2012'!Z88)</f>
        <v>183632.53</v>
      </c>
      <c r="I88" s="47">
        <f t="shared" si="7"/>
        <v>3520</v>
      </c>
      <c r="J88" s="48">
        <f>D88*4.6</f>
        <v>2065.3999999999996</v>
      </c>
      <c r="K88" s="48">
        <v>3500</v>
      </c>
      <c r="L88" s="48"/>
      <c r="M88" s="49">
        <f t="shared" si="10"/>
        <v>9085.4</v>
      </c>
      <c r="N88" s="50">
        <v>193109.13</v>
      </c>
      <c r="O88" s="51">
        <f t="shared" si="8"/>
        <v>192717.93</v>
      </c>
      <c r="P88" s="52">
        <f t="shared" si="9"/>
        <v>-0.002025797537382161</v>
      </c>
      <c r="Q88" s="53"/>
      <c r="R88" s="54"/>
    </row>
    <row r="89" spans="1:18" s="3" customFormat="1" ht="12.75">
      <c r="A89" s="68" t="s">
        <v>136</v>
      </c>
      <c r="B89" s="69" t="s">
        <v>137</v>
      </c>
      <c r="C89" s="70" t="s">
        <v>21</v>
      </c>
      <c r="D89" s="44">
        <v>741</v>
      </c>
      <c r="E89" s="44">
        <v>765</v>
      </c>
      <c r="F89" s="44">
        <v>43</v>
      </c>
      <c r="G89" s="45">
        <v>33</v>
      </c>
      <c r="H89" s="46">
        <f>N('[1]dotation 2012'!Z89)</f>
        <v>154109.44</v>
      </c>
      <c r="I89" s="47">
        <f t="shared" si="7"/>
        <v>2640</v>
      </c>
      <c r="J89" s="48">
        <f>D89*4.6</f>
        <v>3408.6</v>
      </c>
      <c r="K89" s="48"/>
      <c r="L89" s="48"/>
      <c r="M89" s="49">
        <f t="shared" si="10"/>
        <v>6048.6</v>
      </c>
      <c r="N89" s="50">
        <v>164486.44</v>
      </c>
      <c r="O89" s="51">
        <f t="shared" si="8"/>
        <v>160158.04</v>
      </c>
      <c r="P89" s="52">
        <f t="shared" si="9"/>
        <v>-0.026314631163517153</v>
      </c>
      <c r="Q89" s="53"/>
      <c r="R89" s="54"/>
    </row>
    <row r="90" spans="1:18" s="3" customFormat="1" ht="12.75">
      <c r="A90" s="71" t="s">
        <v>138</v>
      </c>
      <c r="B90" s="72" t="s">
        <v>137</v>
      </c>
      <c r="C90" s="73"/>
      <c r="D90" s="44">
        <v>442</v>
      </c>
      <c r="E90" s="44">
        <v>467</v>
      </c>
      <c r="F90" s="44"/>
      <c r="G90" s="45"/>
      <c r="H90" s="46">
        <f>N('[1]dotation 2012'!Z90)</f>
        <v>138720.62</v>
      </c>
      <c r="I90" s="47">
        <f t="shared" si="7"/>
        <v>0</v>
      </c>
      <c r="J90" s="59">
        <v>0</v>
      </c>
      <c r="K90" s="59"/>
      <c r="L90" s="48"/>
      <c r="M90" s="49">
        <f t="shared" si="10"/>
        <v>0</v>
      </c>
      <c r="N90" s="50">
        <v>140751.62</v>
      </c>
      <c r="O90" s="51">
        <f t="shared" si="8"/>
        <v>138720.62</v>
      </c>
      <c r="P90" s="52">
        <f t="shared" si="9"/>
        <v>-0.014429674059879383</v>
      </c>
      <c r="Q90" s="53"/>
      <c r="R90" s="54"/>
    </row>
    <row r="91" spans="1:18" s="55" customFormat="1" ht="12.75">
      <c r="A91" s="68" t="s">
        <v>78</v>
      </c>
      <c r="B91" s="69" t="s">
        <v>139</v>
      </c>
      <c r="C91" s="70" t="s">
        <v>21</v>
      </c>
      <c r="D91" s="44">
        <v>488</v>
      </c>
      <c r="E91" s="44">
        <v>491</v>
      </c>
      <c r="F91" s="44"/>
      <c r="G91" s="45"/>
      <c r="H91" s="46">
        <f>N('[1]dotation 2012'!Z91)</f>
        <v>125290.4</v>
      </c>
      <c r="I91" s="47">
        <f t="shared" si="7"/>
        <v>0</v>
      </c>
      <c r="J91" s="48">
        <f>D91*4.6</f>
        <v>2244.7999999999997</v>
      </c>
      <c r="K91" s="48"/>
      <c r="L91" s="48"/>
      <c r="M91" s="49">
        <f t="shared" si="10"/>
        <v>2244.7999999999997</v>
      </c>
      <c r="N91" s="50">
        <v>131350.6</v>
      </c>
      <c r="O91" s="51">
        <f t="shared" si="8"/>
        <v>127535.2</v>
      </c>
      <c r="P91" s="52">
        <f t="shared" si="9"/>
        <v>-0.029047450106813432</v>
      </c>
      <c r="Q91" s="53"/>
      <c r="R91" s="54">
        <v>4550</v>
      </c>
    </row>
    <row r="92" spans="1:18" s="55" customFormat="1" ht="12.75">
      <c r="A92" s="68" t="s">
        <v>85</v>
      </c>
      <c r="B92" s="69" t="s">
        <v>139</v>
      </c>
      <c r="C92" s="70" t="s">
        <v>21</v>
      </c>
      <c r="D92" s="44">
        <v>471</v>
      </c>
      <c r="E92" s="44">
        <v>452</v>
      </c>
      <c r="F92" s="44">
        <v>62</v>
      </c>
      <c r="G92" s="45">
        <v>60</v>
      </c>
      <c r="H92" s="46">
        <f>N('[1]dotation 2012'!Z92)</f>
        <v>139490.85</v>
      </c>
      <c r="I92" s="47">
        <f t="shared" si="7"/>
        <v>4800</v>
      </c>
      <c r="J92" s="48">
        <f>E92*4.6</f>
        <v>2079.2</v>
      </c>
      <c r="K92" s="48"/>
      <c r="L92" s="48"/>
      <c r="M92" s="49">
        <f t="shared" si="10"/>
        <v>6879.2</v>
      </c>
      <c r="N92" s="50">
        <v>152097.05</v>
      </c>
      <c r="O92" s="51">
        <f t="shared" si="8"/>
        <v>146370.05000000002</v>
      </c>
      <c r="P92" s="52">
        <f t="shared" si="9"/>
        <v>-0.03765359025701005</v>
      </c>
      <c r="Q92" s="53"/>
      <c r="R92" s="54"/>
    </row>
    <row r="93" spans="1:18" s="55" customFormat="1" ht="12.75">
      <c r="A93" s="68" t="s">
        <v>140</v>
      </c>
      <c r="B93" s="69" t="s">
        <v>139</v>
      </c>
      <c r="C93" s="70" t="s">
        <v>21</v>
      </c>
      <c r="D93" s="44">
        <v>432</v>
      </c>
      <c r="E93" s="44">
        <v>408</v>
      </c>
      <c r="F93" s="44"/>
      <c r="G93" s="45"/>
      <c r="H93" s="46">
        <f>N('[1]dotation 2012'!Z93)</f>
        <v>107735.78</v>
      </c>
      <c r="I93" s="47">
        <f t="shared" si="7"/>
        <v>0</v>
      </c>
      <c r="J93" s="48">
        <f>E93*4.6</f>
        <v>1876.8</v>
      </c>
      <c r="K93" s="48">
        <v>3500</v>
      </c>
      <c r="L93" s="48"/>
      <c r="M93" s="49">
        <f t="shared" si="10"/>
        <v>5376.8</v>
      </c>
      <c r="N93" s="50">
        <v>116435.58</v>
      </c>
      <c r="O93" s="51">
        <f t="shared" si="8"/>
        <v>113112.58</v>
      </c>
      <c r="P93" s="52">
        <f t="shared" si="9"/>
        <v>-0.028539386328474508</v>
      </c>
      <c r="Q93" s="53"/>
      <c r="R93" s="54"/>
    </row>
    <row r="94" spans="1:18" s="55" customFormat="1" ht="12.75">
      <c r="A94" s="71" t="s">
        <v>141</v>
      </c>
      <c r="B94" s="72" t="s">
        <v>142</v>
      </c>
      <c r="C94" s="73"/>
      <c r="D94" s="44">
        <v>618</v>
      </c>
      <c r="E94" s="44">
        <v>605</v>
      </c>
      <c r="F94" s="44"/>
      <c r="G94" s="45"/>
      <c r="H94" s="46">
        <f>N('[1]dotation 2012'!Z94)</f>
        <v>120002.97</v>
      </c>
      <c r="I94" s="47">
        <f t="shared" si="7"/>
        <v>0</v>
      </c>
      <c r="J94" s="59">
        <v>0</v>
      </c>
      <c r="K94" s="59"/>
      <c r="L94" s="48"/>
      <c r="M94" s="49">
        <f t="shared" si="10"/>
        <v>0</v>
      </c>
      <c r="N94" s="50">
        <v>119724.17</v>
      </c>
      <c r="O94" s="51">
        <f t="shared" si="8"/>
        <v>120002.97</v>
      </c>
      <c r="P94" s="52">
        <f t="shared" si="9"/>
        <v>0.002328686012189543</v>
      </c>
      <c r="Q94" s="53">
        <v>6036</v>
      </c>
      <c r="R94" s="54"/>
    </row>
    <row r="95" spans="1:18" s="3" customFormat="1" ht="12.75">
      <c r="A95" s="71" t="s">
        <v>105</v>
      </c>
      <c r="B95" s="72" t="s">
        <v>142</v>
      </c>
      <c r="C95" s="73"/>
      <c r="D95" s="44">
        <v>422</v>
      </c>
      <c r="E95" s="44">
        <v>463</v>
      </c>
      <c r="F95" s="44"/>
      <c r="G95" s="45"/>
      <c r="H95" s="46">
        <f>N('[1]dotation 2012'!Z95)</f>
        <v>110881.28</v>
      </c>
      <c r="I95" s="47">
        <f t="shared" si="7"/>
        <v>0</v>
      </c>
      <c r="J95" s="59">
        <v>0</v>
      </c>
      <c r="K95" s="59"/>
      <c r="L95" s="48"/>
      <c r="M95" s="49">
        <f t="shared" si="10"/>
        <v>0</v>
      </c>
      <c r="N95" s="50">
        <v>112346.88</v>
      </c>
      <c r="O95" s="51">
        <f t="shared" si="8"/>
        <v>110881.28</v>
      </c>
      <c r="P95" s="52">
        <f t="shared" si="9"/>
        <v>-0.01304531109364146</v>
      </c>
      <c r="Q95" s="53">
        <v>1088</v>
      </c>
      <c r="R95" s="54"/>
    </row>
    <row r="96" spans="1:18" s="55" customFormat="1" ht="12.75">
      <c r="A96" s="71" t="s">
        <v>143</v>
      </c>
      <c r="B96" s="72" t="s">
        <v>144</v>
      </c>
      <c r="C96" s="73"/>
      <c r="D96" s="44">
        <v>513</v>
      </c>
      <c r="E96" s="44">
        <v>527</v>
      </c>
      <c r="F96" s="44"/>
      <c r="G96" s="45"/>
      <c r="H96" s="46">
        <f>N('[1]dotation 2012'!Z96)</f>
        <v>102747.02</v>
      </c>
      <c r="I96" s="47">
        <f t="shared" si="7"/>
        <v>0</v>
      </c>
      <c r="J96" s="59">
        <v>0</v>
      </c>
      <c r="K96" s="59"/>
      <c r="L96" s="48"/>
      <c r="M96" s="49">
        <f t="shared" si="10"/>
        <v>0</v>
      </c>
      <c r="N96" s="50">
        <v>106035.42</v>
      </c>
      <c r="O96" s="51">
        <f t="shared" si="8"/>
        <v>102747.02</v>
      </c>
      <c r="P96" s="52">
        <f t="shared" si="9"/>
        <v>-0.031012278727240335</v>
      </c>
      <c r="Q96" s="53">
        <v>4308</v>
      </c>
      <c r="R96" s="54">
        <v>1500</v>
      </c>
    </row>
    <row r="97" spans="1:18" s="55" customFormat="1" ht="12.75">
      <c r="A97" s="68" t="s">
        <v>115</v>
      </c>
      <c r="B97" s="69" t="s">
        <v>144</v>
      </c>
      <c r="C97" s="70" t="s">
        <v>21</v>
      </c>
      <c r="D97" s="44">
        <v>412</v>
      </c>
      <c r="E97" s="44">
        <v>425</v>
      </c>
      <c r="F97" s="44">
        <v>56</v>
      </c>
      <c r="G97" s="45">
        <v>59</v>
      </c>
      <c r="H97" s="46">
        <f>N('[1]dotation 2012'!Z97)</f>
        <v>176138.39</v>
      </c>
      <c r="I97" s="47">
        <f t="shared" si="7"/>
        <v>4720</v>
      </c>
      <c r="J97" s="48">
        <f>D97*4.6</f>
        <v>1895.1999999999998</v>
      </c>
      <c r="K97" s="48"/>
      <c r="L97" s="48"/>
      <c r="M97" s="49">
        <f t="shared" si="10"/>
        <v>6615.2</v>
      </c>
      <c r="N97" s="50">
        <v>183659.79</v>
      </c>
      <c r="O97" s="51">
        <f t="shared" si="8"/>
        <v>182753.59000000003</v>
      </c>
      <c r="P97" s="52">
        <f t="shared" si="9"/>
        <v>-0.0049341230325918506</v>
      </c>
      <c r="Q97" s="53"/>
      <c r="R97" s="54"/>
    </row>
    <row r="98" spans="1:18" s="3" customFormat="1" ht="12.75">
      <c r="A98" s="68" t="s">
        <v>145</v>
      </c>
      <c r="B98" s="69" t="s">
        <v>144</v>
      </c>
      <c r="C98" s="70" t="s">
        <v>21</v>
      </c>
      <c r="D98" s="44">
        <v>426</v>
      </c>
      <c r="E98" s="44">
        <v>441</v>
      </c>
      <c r="F98" s="44"/>
      <c r="G98" s="45"/>
      <c r="H98" s="46">
        <f>N('[1]dotation 2012'!Z98)</f>
        <v>134757.16</v>
      </c>
      <c r="I98" s="47">
        <f t="shared" si="7"/>
        <v>0</v>
      </c>
      <c r="J98" s="48">
        <f>E98*4.6</f>
        <v>2028.6</v>
      </c>
      <c r="K98" s="48"/>
      <c r="L98" s="48"/>
      <c r="M98" s="49">
        <f t="shared" si="10"/>
        <v>2028.6</v>
      </c>
      <c r="N98" s="50">
        <v>137245.76</v>
      </c>
      <c r="O98" s="51">
        <f t="shared" si="8"/>
        <v>136785.76</v>
      </c>
      <c r="P98" s="52">
        <f t="shared" si="9"/>
        <v>-0.0033516518105914527</v>
      </c>
      <c r="Q98" s="53"/>
      <c r="R98" s="54"/>
    </row>
    <row r="99" spans="1:18" s="3" customFormat="1" ht="12.75">
      <c r="A99" s="68" t="s">
        <v>82</v>
      </c>
      <c r="B99" s="69" t="s">
        <v>144</v>
      </c>
      <c r="C99" s="70" t="s">
        <v>21</v>
      </c>
      <c r="D99" s="44">
        <v>493</v>
      </c>
      <c r="E99" s="44">
        <v>474</v>
      </c>
      <c r="F99" s="44">
        <v>119</v>
      </c>
      <c r="G99" s="45">
        <v>109</v>
      </c>
      <c r="H99" s="46">
        <f>N('[1]dotation 2012'!Z99)</f>
        <v>90221.65000000001</v>
      </c>
      <c r="I99" s="47">
        <f aca="true" t="shared" si="11" ref="I99:I106">G99*80</f>
        <v>8720</v>
      </c>
      <c r="J99" s="48">
        <f>D99*4.6</f>
        <v>2267.7999999999997</v>
      </c>
      <c r="K99" s="48"/>
      <c r="L99" s="48"/>
      <c r="M99" s="49">
        <f t="shared" si="10"/>
        <v>10987.8</v>
      </c>
      <c r="N99" s="50">
        <v>105936.45</v>
      </c>
      <c r="O99" s="51">
        <f aca="true" t="shared" si="12" ref="O99:O106">H99+M99</f>
        <v>101209.45000000001</v>
      </c>
      <c r="P99" s="52">
        <f aca="true" t="shared" si="13" ref="P99:P107">(O99-N99)/N99</f>
        <v>-0.04462109122969465</v>
      </c>
      <c r="Q99" s="53">
        <v>2808</v>
      </c>
      <c r="R99" s="54"/>
    </row>
    <row r="100" spans="1:18" s="3" customFormat="1" ht="12.75">
      <c r="A100" s="68" t="s">
        <v>53</v>
      </c>
      <c r="B100" s="69" t="s">
        <v>144</v>
      </c>
      <c r="C100" s="70" t="s">
        <v>21</v>
      </c>
      <c r="D100" s="44">
        <v>428</v>
      </c>
      <c r="E100" s="44">
        <v>423</v>
      </c>
      <c r="F100" s="44"/>
      <c r="G100" s="45"/>
      <c r="H100" s="46">
        <f>N('[1]dotation 2012'!Z100)</f>
        <v>142414.59</v>
      </c>
      <c r="I100" s="47">
        <f t="shared" si="11"/>
        <v>0</v>
      </c>
      <c r="J100" s="48">
        <f>E100*4.6</f>
        <v>1945.8</v>
      </c>
      <c r="K100" s="48">
        <v>3500</v>
      </c>
      <c r="L100" s="48"/>
      <c r="M100" s="49">
        <f t="shared" si="10"/>
        <v>5445.8</v>
      </c>
      <c r="N100" s="50">
        <v>144186.39</v>
      </c>
      <c r="O100" s="51">
        <f t="shared" si="12"/>
        <v>147860.38999999998</v>
      </c>
      <c r="P100" s="52">
        <f t="shared" si="13"/>
        <v>0.025480907039838994</v>
      </c>
      <c r="Q100" s="53"/>
      <c r="R100" s="54"/>
    </row>
    <row r="101" spans="1:18" s="3" customFormat="1" ht="12.75">
      <c r="A101" s="71" t="s">
        <v>146</v>
      </c>
      <c r="B101" s="72" t="s">
        <v>144</v>
      </c>
      <c r="C101" s="73"/>
      <c r="D101" s="44">
        <v>387</v>
      </c>
      <c r="E101" s="44">
        <v>445</v>
      </c>
      <c r="F101" s="44"/>
      <c r="G101" s="45"/>
      <c r="H101" s="46">
        <f>N('[1]dotation 2012'!Z101)</f>
        <v>108243.94</v>
      </c>
      <c r="I101" s="47">
        <f t="shared" si="11"/>
        <v>0</v>
      </c>
      <c r="J101" s="59">
        <v>0</v>
      </c>
      <c r="K101" s="59"/>
      <c r="L101" s="48"/>
      <c r="M101" s="49">
        <f t="shared" si="10"/>
        <v>0</v>
      </c>
      <c r="N101" s="50">
        <v>106065.74</v>
      </c>
      <c r="O101" s="51">
        <f t="shared" si="12"/>
        <v>108243.94</v>
      </c>
      <c r="P101" s="52">
        <f t="shared" si="13"/>
        <v>0.02053632021046567</v>
      </c>
      <c r="Q101" s="53">
        <v>977.5</v>
      </c>
      <c r="R101" s="54"/>
    </row>
    <row r="102" spans="1:18" s="3" customFormat="1" ht="12.75">
      <c r="A102" s="71" t="s">
        <v>147</v>
      </c>
      <c r="B102" s="72" t="s">
        <v>112</v>
      </c>
      <c r="C102" s="73"/>
      <c r="D102" s="44">
        <v>136</v>
      </c>
      <c r="E102" s="44">
        <v>136</v>
      </c>
      <c r="F102" s="44"/>
      <c r="G102" s="45"/>
      <c r="H102" s="46">
        <f>N('[1]dotation 2012'!Z102)</f>
        <v>20804.760000000002</v>
      </c>
      <c r="I102" s="47">
        <f t="shared" si="11"/>
        <v>0</v>
      </c>
      <c r="J102" s="59">
        <v>0</v>
      </c>
      <c r="K102" s="59"/>
      <c r="L102" s="48"/>
      <c r="M102" s="49">
        <f t="shared" si="10"/>
        <v>0</v>
      </c>
      <c r="N102" s="50">
        <v>19488.76</v>
      </c>
      <c r="O102" s="51">
        <f t="shared" si="12"/>
        <v>20804.760000000002</v>
      </c>
      <c r="P102" s="52">
        <f t="shared" si="13"/>
        <v>0.06752610222507763</v>
      </c>
      <c r="Q102" s="53">
        <v>1184</v>
      </c>
      <c r="R102" s="54"/>
    </row>
    <row r="103" spans="1:18" s="3" customFormat="1" ht="12.75">
      <c r="A103" s="71" t="s">
        <v>148</v>
      </c>
      <c r="B103" s="72" t="s">
        <v>101</v>
      </c>
      <c r="C103" s="73"/>
      <c r="D103" s="44">
        <v>470</v>
      </c>
      <c r="E103" s="44">
        <v>474</v>
      </c>
      <c r="F103" s="44"/>
      <c r="G103" s="45"/>
      <c r="H103" s="46">
        <f>N('[1]dotation 2012'!Z103)</f>
        <v>61090.6</v>
      </c>
      <c r="I103" s="47">
        <f t="shared" si="11"/>
        <v>0</v>
      </c>
      <c r="J103" s="59">
        <v>0</v>
      </c>
      <c r="K103" s="59"/>
      <c r="L103" s="48"/>
      <c r="M103" s="49">
        <f t="shared" si="10"/>
        <v>0</v>
      </c>
      <c r="N103" s="50">
        <v>60997</v>
      </c>
      <c r="O103" s="51">
        <f t="shared" si="12"/>
        <v>61090.6</v>
      </c>
      <c r="P103" s="52">
        <f t="shared" si="13"/>
        <v>0.0015345016968047371</v>
      </c>
      <c r="Q103" s="53">
        <v>431</v>
      </c>
      <c r="R103" s="54">
        <v>9500</v>
      </c>
    </row>
    <row r="104" spans="1:18" s="55" customFormat="1" ht="12.75">
      <c r="A104" s="71" t="s">
        <v>109</v>
      </c>
      <c r="B104" s="72" t="s">
        <v>135</v>
      </c>
      <c r="C104" s="73"/>
      <c r="D104" s="44">
        <v>276</v>
      </c>
      <c r="E104" s="44">
        <v>284</v>
      </c>
      <c r="F104" s="44"/>
      <c r="G104" s="45"/>
      <c r="H104" s="46">
        <f>N('[1]dotation 2012'!Z104)</f>
        <v>74171.6</v>
      </c>
      <c r="I104" s="47">
        <f t="shared" si="11"/>
        <v>0</v>
      </c>
      <c r="J104" s="59">
        <v>0</v>
      </c>
      <c r="K104" s="59"/>
      <c r="L104" s="48"/>
      <c r="M104" s="49">
        <f t="shared" si="10"/>
        <v>0</v>
      </c>
      <c r="N104" s="50">
        <v>73984.4</v>
      </c>
      <c r="O104" s="51">
        <f t="shared" si="12"/>
        <v>74171.6</v>
      </c>
      <c r="P104" s="52">
        <f t="shared" si="13"/>
        <v>0.0025302631365532687</v>
      </c>
      <c r="Q104" s="53"/>
      <c r="R104" s="54"/>
    </row>
    <row r="105" spans="1:18" s="55" customFormat="1" ht="12.75">
      <c r="A105" s="71" t="s">
        <v>149</v>
      </c>
      <c r="B105" s="72" t="s">
        <v>142</v>
      </c>
      <c r="C105" s="73"/>
      <c r="D105" s="44">
        <v>439</v>
      </c>
      <c r="E105" s="44">
        <v>423</v>
      </c>
      <c r="F105" s="44"/>
      <c r="G105" s="45"/>
      <c r="H105" s="46">
        <f>N('[1]dotation 2012'!Z105)</f>
        <v>63180.2</v>
      </c>
      <c r="I105" s="47">
        <f t="shared" si="11"/>
        <v>0</v>
      </c>
      <c r="J105" s="59">
        <v>0</v>
      </c>
      <c r="K105" s="59"/>
      <c r="L105" s="48"/>
      <c r="M105" s="49">
        <f t="shared" si="10"/>
        <v>0</v>
      </c>
      <c r="N105" s="50">
        <v>63554.6</v>
      </c>
      <c r="O105" s="51">
        <f t="shared" si="12"/>
        <v>63180.2</v>
      </c>
      <c r="P105" s="52">
        <f t="shared" si="13"/>
        <v>-0.005890997661852981</v>
      </c>
      <c r="Q105" s="53">
        <v>6721</v>
      </c>
      <c r="R105" s="54"/>
    </row>
    <row r="106" spans="1:18" s="3" customFormat="1" ht="12.75">
      <c r="A106" s="78" t="s">
        <v>150</v>
      </c>
      <c r="B106" s="79" t="s">
        <v>144</v>
      </c>
      <c r="C106" s="80" t="s">
        <v>21</v>
      </c>
      <c r="D106" s="81">
        <v>351</v>
      </c>
      <c r="E106" s="81">
        <v>328</v>
      </c>
      <c r="F106" s="81"/>
      <c r="G106" s="82"/>
      <c r="H106" s="83">
        <f>N('[1]dotation 2012'!Z106)</f>
        <v>159819.2</v>
      </c>
      <c r="I106" s="84">
        <f t="shared" si="11"/>
        <v>0</v>
      </c>
      <c r="J106" s="85">
        <f>E106*4.6</f>
        <v>1508.8</v>
      </c>
      <c r="K106" s="85">
        <v>3500</v>
      </c>
      <c r="L106" s="85"/>
      <c r="M106" s="86">
        <f t="shared" si="10"/>
        <v>5008.8</v>
      </c>
      <c r="N106" s="87">
        <v>166112</v>
      </c>
      <c r="O106" s="88">
        <f t="shared" si="12"/>
        <v>164828</v>
      </c>
      <c r="P106" s="89">
        <f t="shared" si="13"/>
        <v>-0.007729724523213253</v>
      </c>
      <c r="Q106" s="90"/>
      <c r="R106" s="91"/>
    </row>
    <row r="107" spans="1:18" s="3" customFormat="1" ht="21.75" customHeight="1">
      <c r="A107" s="92"/>
      <c r="B107" s="92"/>
      <c r="C107" s="93">
        <f>COUNTA(C3:C94)</f>
        <v>30</v>
      </c>
      <c r="D107" s="94">
        <f>SUM(D3:D106)</f>
        <v>50187</v>
      </c>
      <c r="E107" s="94">
        <f>SUM(E3:E106)</f>
        <v>50155</v>
      </c>
      <c r="F107" s="94">
        <f>SUM(F3:F106)</f>
        <v>1426</v>
      </c>
      <c r="G107" s="95">
        <f>SUM(G3:G106)</f>
        <v>1357</v>
      </c>
      <c r="H107" s="96">
        <f>SUM(H3:H106)</f>
        <v>12640814.449999997</v>
      </c>
      <c r="I107" s="97">
        <f aca="true" t="shared" si="14" ref="I107:N107">SUM(I3:I106)</f>
        <v>108560</v>
      </c>
      <c r="J107" s="98">
        <f t="shared" si="14"/>
        <v>74648.80000000002</v>
      </c>
      <c r="K107" s="98">
        <f t="shared" si="14"/>
        <v>59500</v>
      </c>
      <c r="L107" s="98">
        <f t="shared" si="14"/>
        <v>37500</v>
      </c>
      <c r="M107" s="99">
        <f t="shared" si="14"/>
        <v>280208.79999999993</v>
      </c>
      <c r="N107" s="100">
        <f t="shared" si="14"/>
        <v>12965578.450000001</v>
      </c>
      <c r="O107" s="101">
        <f>SUM(O3:O106)</f>
        <v>12921023.249999998</v>
      </c>
      <c r="P107" s="102">
        <f t="shared" si="13"/>
        <v>-0.0034364220749443677</v>
      </c>
      <c r="Q107" s="103">
        <f>SUM(Q3:Q106)</f>
        <v>470587</v>
      </c>
      <c r="R107" s="104">
        <f>SUM(R3:R106)</f>
        <v>100046</v>
      </c>
    </row>
    <row r="108" spans="4:16" ht="12.75">
      <c r="D108" s="3"/>
      <c r="E108" s="3"/>
      <c r="F108" s="3"/>
      <c r="G108" s="3"/>
      <c r="M108" s="105"/>
      <c r="N108" s="106"/>
      <c r="P108" s="107"/>
    </row>
    <row r="109" spans="4:16" ht="12.75">
      <c r="D109" s="3"/>
      <c r="E109" s="3"/>
      <c r="F109" s="3"/>
      <c r="G109" s="3"/>
      <c r="O109" s="108"/>
      <c r="P109" s="107"/>
    </row>
    <row r="110" spans="4:16" ht="12.75">
      <c r="D110" s="3"/>
      <c r="E110" s="3"/>
      <c r="F110" s="3"/>
      <c r="G110" s="3"/>
      <c r="M110" s="109"/>
      <c r="P110" s="107"/>
    </row>
    <row r="111" spans="8:17" s="3" customFormat="1" ht="12.75">
      <c r="H111" s="2"/>
      <c r="L111" s="106"/>
      <c r="M111" s="4"/>
      <c r="O111" s="2"/>
      <c r="P111" s="107"/>
      <c r="Q111" s="106"/>
    </row>
    <row r="112" spans="8:16" s="3" customFormat="1" ht="12.75">
      <c r="H112" s="2"/>
      <c r="M112" s="4"/>
      <c r="O112" s="2"/>
      <c r="P112" s="107"/>
    </row>
    <row r="113" spans="8:16" s="3" customFormat="1" ht="12.75">
      <c r="H113" s="2"/>
      <c r="M113" s="4"/>
      <c r="O113" s="2"/>
      <c r="P113" s="5"/>
    </row>
    <row r="114" spans="8:16" s="3" customFormat="1" ht="12.75">
      <c r="H114" s="2"/>
      <c r="M114" s="4"/>
      <c r="O114" s="2"/>
      <c r="P114" s="5"/>
    </row>
    <row r="115" spans="8:16" s="3" customFormat="1" ht="12.75">
      <c r="H115" s="2"/>
      <c r="M115" s="4"/>
      <c r="O115" s="2"/>
      <c r="P115" s="5"/>
    </row>
    <row r="116" spans="8:16" s="3" customFormat="1" ht="12.75">
      <c r="H116" s="2"/>
      <c r="M116" s="4"/>
      <c r="O116" s="2"/>
      <c r="P116" s="5"/>
    </row>
    <row r="117" spans="8:16" s="3" customFormat="1" ht="12.75">
      <c r="H117" s="2"/>
      <c r="M117" s="4"/>
      <c r="O117" s="2"/>
      <c r="P117" s="5"/>
    </row>
    <row r="118" spans="8:16" s="3" customFormat="1" ht="12.75">
      <c r="H118" s="2"/>
      <c r="M118" s="4"/>
      <c r="O118" s="2"/>
      <c r="P118" s="5"/>
    </row>
    <row r="119" spans="8:16" s="3" customFormat="1" ht="12.75">
      <c r="H119" s="2"/>
      <c r="M119" s="4"/>
      <c r="O119" s="2"/>
      <c r="P119" s="5"/>
    </row>
    <row r="120" spans="8:16" s="3" customFormat="1" ht="12.75">
      <c r="H120" s="2"/>
      <c r="M120" s="4"/>
      <c r="O120" s="2"/>
      <c r="P120" s="5"/>
    </row>
    <row r="121" spans="8:16" s="3" customFormat="1" ht="12.75">
      <c r="H121" s="2"/>
      <c r="M121" s="4"/>
      <c r="O121" s="2"/>
      <c r="P121" s="5"/>
    </row>
    <row r="122" spans="8:16" s="3" customFormat="1" ht="12.75">
      <c r="H122" s="2"/>
      <c r="M122" s="4"/>
      <c r="O122" s="2"/>
      <c r="P122" s="5"/>
    </row>
    <row r="123" spans="8:16" s="3" customFormat="1" ht="12.75">
      <c r="H123" s="2"/>
      <c r="M123" s="4"/>
      <c r="O123" s="2"/>
      <c r="P123" s="5"/>
    </row>
    <row r="124" spans="8:16" s="3" customFormat="1" ht="12.75">
      <c r="H124" s="2"/>
      <c r="M124" s="4"/>
      <c r="O124" s="2"/>
      <c r="P124" s="5"/>
    </row>
    <row r="125" spans="8:16" s="3" customFormat="1" ht="12.75">
      <c r="H125" s="2"/>
      <c r="M125" s="4"/>
      <c r="O125" s="2"/>
      <c r="P125" s="5"/>
    </row>
    <row r="126" spans="8:16" s="3" customFormat="1" ht="12.75">
      <c r="H126" s="2"/>
      <c r="M126" s="4"/>
      <c r="O126" s="2"/>
      <c r="P126" s="5"/>
    </row>
    <row r="127" spans="8:16" s="3" customFormat="1" ht="12.75">
      <c r="H127" s="2"/>
      <c r="M127" s="4"/>
      <c r="O127" s="2"/>
      <c r="P127" s="5"/>
    </row>
    <row r="128" spans="8:16" s="3" customFormat="1" ht="12.75">
      <c r="H128" s="2"/>
      <c r="M128" s="4"/>
      <c r="O128" s="2"/>
      <c r="P128" s="5"/>
    </row>
    <row r="129" spans="8:16" s="3" customFormat="1" ht="12.75">
      <c r="H129" s="2"/>
      <c r="M129" s="4"/>
      <c r="O129" s="2"/>
      <c r="P129" s="5"/>
    </row>
    <row r="130" spans="8:16" s="3" customFormat="1" ht="12.75">
      <c r="H130" s="2"/>
      <c r="M130" s="4"/>
      <c r="O130" s="2"/>
      <c r="P130" s="5"/>
    </row>
    <row r="131" spans="8:16" s="3" customFormat="1" ht="12.75">
      <c r="H131" s="2"/>
      <c r="M131" s="4"/>
      <c r="O131" s="2"/>
      <c r="P131" s="5"/>
    </row>
    <row r="132" spans="8:16" s="3" customFormat="1" ht="12.75">
      <c r="H132" s="2"/>
      <c r="M132" s="4"/>
      <c r="O132" s="2"/>
      <c r="P132" s="5"/>
    </row>
    <row r="133" spans="8:16" s="3" customFormat="1" ht="12.75">
      <c r="H133" s="2"/>
      <c r="M133" s="4"/>
      <c r="O133" s="2"/>
      <c r="P133" s="5"/>
    </row>
    <row r="134" spans="8:16" s="3" customFormat="1" ht="12.75">
      <c r="H134" s="2"/>
      <c r="M134" s="4"/>
      <c r="O134" s="2"/>
      <c r="P134" s="5"/>
    </row>
    <row r="135" spans="8:16" s="3" customFormat="1" ht="12.75">
      <c r="H135" s="2"/>
      <c r="M135" s="4"/>
      <c r="O135" s="2"/>
      <c r="P135" s="5"/>
    </row>
    <row r="136" spans="8:16" s="3" customFormat="1" ht="12.75">
      <c r="H136" s="2"/>
      <c r="M136" s="4"/>
      <c r="O136" s="2"/>
      <c r="P136" s="5"/>
    </row>
    <row r="137" spans="8:16" s="3" customFormat="1" ht="12.75">
      <c r="H137" s="2"/>
      <c r="M137" s="4"/>
      <c r="O137" s="2"/>
      <c r="P137" s="5"/>
    </row>
    <row r="138" spans="8:16" s="3" customFormat="1" ht="12.75">
      <c r="H138" s="2"/>
      <c r="M138" s="4"/>
      <c r="O138" s="2"/>
      <c r="P138" s="5"/>
    </row>
    <row r="139" spans="8:16" s="3" customFormat="1" ht="12.75">
      <c r="H139" s="2"/>
      <c r="M139" s="4"/>
      <c r="O139" s="2"/>
      <c r="P139" s="5"/>
    </row>
    <row r="140" spans="8:16" s="3" customFormat="1" ht="12.75">
      <c r="H140" s="2"/>
      <c r="M140" s="4"/>
      <c r="O140" s="2"/>
      <c r="P140" s="5"/>
    </row>
    <row r="141" spans="8:16" s="3" customFormat="1" ht="12.75">
      <c r="H141" s="2"/>
      <c r="M141" s="4"/>
      <c r="O141" s="2"/>
      <c r="P141" s="5"/>
    </row>
    <row r="142" spans="8:16" s="3" customFormat="1" ht="12.75">
      <c r="H142" s="2"/>
      <c r="M142" s="4"/>
      <c r="O142" s="2"/>
      <c r="P142" s="5"/>
    </row>
    <row r="143" spans="8:16" s="3" customFormat="1" ht="12.75">
      <c r="H143" s="2"/>
      <c r="M143" s="4"/>
      <c r="O143" s="2"/>
      <c r="P143" s="5"/>
    </row>
    <row r="144" spans="8:16" s="3" customFormat="1" ht="12.75">
      <c r="H144" s="2"/>
      <c r="M144" s="4"/>
      <c r="O144" s="2"/>
      <c r="P144" s="5"/>
    </row>
  </sheetData>
  <sheetProtection selectLockedCells="1" selectUnlockedCells="1"/>
  <mergeCells count="13">
    <mergeCell ref="A1:A2"/>
    <mergeCell ref="B1:B2"/>
    <mergeCell ref="D1:G1"/>
    <mergeCell ref="H1:H2"/>
    <mergeCell ref="I1:I2"/>
    <mergeCell ref="J1:J2"/>
    <mergeCell ref="K1:K2"/>
    <mergeCell ref="L1:L2"/>
    <mergeCell ref="M1:M2"/>
    <mergeCell ref="N1:N2"/>
    <mergeCell ref="O1:P1"/>
    <mergeCell ref="Q1:R1"/>
    <mergeCell ref="A107:B107"/>
  </mergeCells>
  <printOptions horizontalCentered="1"/>
  <pageMargins left="0" right="0" top="0.5513888888888889" bottom="0.43333333333333335" header="0.2361111111111111" footer="0.5118055555555555"/>
  <pageSetup horizontalDpi="300" verticalDpi="300" orientation="portrait" paperSize="8" scale="78"/>
  <headerFooter alignWithMargins="0">
    <oddHeader>&amp;LDEPARTEMENT DU VAL-DE-MARNE
Direction de l'Education et des Collèges&amp;C&amp;"Arial,Gras" REPARTITION DOTATION 2012 DANS LES COLLEGES PUBLICS
ABONDEMENTS SPECIFIQUES&amp;RANNEXE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Conseil Général</dc:creator>
  <cp:keywords/>
  <dc:description/>
  <cp:lastModifiedBy>malalain</cp:lastModifiedBy>
  <cp:lastPrinted>2011-11-17T13:29:13Z</cp:lastPrinted>
  <dcterms:created xsi:type="dcterms:W3CDTF">2011-09-07T09:28:24Z</dcterms:created>
  <dcterms:modified xsi:type="dcterms:W3CDTF">2011-11-17T13:29:16Z</dcterms:modified>
  <cp:category/>
  <cp:version/>
  <cp:contentType/>
  <cp:contentStatus/>
</cp:coreProperties>
</file>